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11055"/>
  </bookViews>
  <sheets>
    <sheet name="TER - edytowalny" sheetId="18" r:id="rId1"/>
  </sheets>
  <definedNames>
    <definedName name="__xlnm.Print_Titles" localSheetId="0">#REF!</definedName>
    <definedName name="__xlnm.Print_Titles">#REF!</definedName>
    <definedName name="a" localSheetId="0">#REF!</definedName>
    <definedName name="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3" localSheetId="0">#REF!</definedName>
    <definedName name="Excel_BuiltIn_Print_Area_1_1_3">#REF!</definedName>
    <definedName name="Excel_BuiltIn_Print_Area_1_1_6" localSheetId="0">#REF!</definedName>
    <definedName name="Excel_BuiltIn_Print_Area_1_1_6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1_1_1" localSheetId="0">#REF!</definedName>
    <definedName name="Excel_BuiltIn_Print_Area_10_1_1_1_1">#REF!</definedName>
    <definedName name="Excel_BuiltIn_Print_Area_10_1_1_1_1_1" localSheetId="0">#REF!</definedName>
    <definedName name="Excel_BuiltIn_Print_Area_10_1_1_1_1_1">#REF!</definedName>
    <definedName name="Excel_BuiltIn_Print_Area_10_1_1_1_1_1_1" localSheetId="0">#REF!</definedName>
    <definedName name="Excel_BuiltIn_Print_Area_10_1_1_1_1_1_1">#REF!</definedName>
    <definedName name="Excel_BuiltIn_Print_Area_10_1_1_1_1_1_1_1" localSheetId="0">#REF!</definedName>
    <definedName name="Excel_BuiltIn_Print_Area_10_1_1_1_1_1_1_1">#REF!</definedName>
    <definedName name="Excel_BuiltIn_Print_Area_10_1_1_1_1_1_1_1_1" localSheetId="0">#REF!</definedName>
    <definedName name="Excel_BuiltIn_Print_Area_10_1_1_1_1_1_1_1_1">#REF!</definedName>
    <definedName name="Excel_BuiltIn_Print_Area_11_1" localSheetId="0">#REF!</definedName>
    <definedName name="Excel_BuiltIn_Print_Area_11_1">#REF!</definedName>
    <definedName name="Excel_BuiltIn_Print_Area_11_1_1" localSheetId="0">#REF!</definedName>
    <definedName name="Excel_BuiltIn_Print_Area_11_1_1">#REF!</definedName>
    <definedName name="Excel_BuiltIn_Print_Area_12" localSheetId="0">#REF!</definedName>
    <definedName name="Excel_BuiltIn_Print_Area_1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1_1_1" localSheetId="0">#REF!</definedName>
    <definedName name="Excel_BuiltIn_Print_Area_2_1_1_1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_1" localSheetId="0">#REF!</definedName>
    <definedName name="Excel_BuiltIn_Print_Area_6_1_1_1_1">#REF!</definedName>
    <definedName name="Excel_BuiltIn_Print_Area_6_1_1_1_1_1" localSheetId="0">#REF!</definedName>
    <definedName name="Excel_BuiltIn_Print_Area_6_1_1_1_1_1">#REF!</definedName>
    <definedName name="Excel_BuiltIn_Print_Area_7_1" localSheetId="0">#REF!</definedName>
    <definedName name="Excel_BuiltIn_Print_Area_7_1">#REF!</definedName>
    <definedName name="Excel_BuiltIn_Print_Area_8_1_1_1" localSheetId="0">#REF!</definedName>
    <definedName name="Excel_BuiltIn_Print_Area_8_1_1_1">#REF!</definedName>
    <definedName name="Excel_BuiltIn_Print_Area_9_1" localSheetId="0">#REF!</definedName>
    <definedName name="Excel_BuiltIn_Print_Area_9_1">#REF!</definedName>
    <definedName name="Excel_BuiltIn_Print_Area_9_1_1" localSheetId="0">#REF!</definedName>
    <definedName name="Excel_BuiltIn_Print_Area_9_1_1">#REF!</definedName>
    <definedName name="Excel_BuiltIn_Print_Area_9_1_1_1" localSheetId="0">#REF!</definedName>
    <definedName name="Excel_BuiltIn_Print_Area_9_1_1_1">#REF!</definedName>
    <definedName name="Excel_BuiltIn_Print_Area_9_1_1_1_1" localSheetId="0">#REF!</definedName>
    <definedName name="Excel_BuiltIn_Print_Area_9_1_1_1_1">#REF!</definedName>
    <definedName name="Excel_BuiltIn_Print_Area_9_1_1_1_1_1" localSheetId="0">#REF!</definedName>
    <definedName name="Excel_BuiltIn_Print_Area_9_1_1_1_1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8" localSheetId="0">#REF!</definedName>
    <definedName name="Excel_BuiltIn_Print_Titles_1_1_1_8">#REF!</definedName>
    <definedName name="Excel_BuiltIn_Print_Titles_1_1_3" localSheetId="0">#REF!</definedName>
    <definedName name="Excel_BuiltIn_Print_Titles_1_1_3">#REF!</definedName>
    <definedName name="Excel_BuiltIn_Print_Titles_1_1_5" localSheetId="0">#REF!</definedName>
    <definedName name="Excel_BuiltIn_Print_Titles_1_1_5">#REF!</definedName>
    <definedName name="Excel_BuiltIn_Print_Titles_1_1_6" localSheetId="0">#REF!</definedName>
    <definedName name="Excel_BuiltIn_Print_Titles_1_1_6">#REF!</definedName>
    <definedName name="Excel_BuiltIn_Print_Titles_1_1_8" localSheetId="0">#REF!</definedName>
    <definedName name="Excel_BuiltIn_Print_Titles_1_1_8">#REF!</definedName>
    <definedName name="Excel_BuiltIn_Print_Titles_11_1" localSheetId="0">#REF!</definedName>
    <definedName name="Excel_BuiltIn_Print_Titles_11_1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_1" localSheetId="0">#REF!</definedName>
    <definedName name="Excel_BuiltIn_Print_Titles_5_1">#REF!</definedName>
    <definedName name="Excel_BuiltIn_Print_Titles_5_1_1" localSheetId="0">#REF!</definedName>
    <definedName name="Excel_BuiltIn_Print_Titles_5_1_1">#REF!</definedName>
    <definedName name="Excel_BuiltIn_Print_Titles_5_1_1_1" localSheetId="0">#REF!</definedName>
    <definedName name="Excel_BuiltIn_Print_Titles_5_1_1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6_1_1" localSheetId="0">#REF!</definedName>
    <definedName name="Excel_BuiltIn_Print_Titles_6_1_1">#REF!</definedName>
    <definedName name="_xlnm.Print_Area" localSheetId="0">'TER - edytowalny'!$A$1:$I$134</definedName>
    <definedName name="_xlnm.Print_Titles" localSheetId="0">'TER - edytowalny'!$4:$5</definedName>
    <definedName name="vv" localSheetId="0">#REF!</definedName>
    <definedName name="vv">#REF!</definedName>
    <definedName name="xxxxxxxxxxxxxxxxxxxxxxx" localSheetId="0">#REF!</definedName>
    <definedName name="xxxxxxxxxxxxxxxxxxxxxxx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8"/>
  <c r="I14"/>
  <c r="I15"/>
  <c r="I13"/>
  <c r="I126"/>
  <c r="I125"/>
  <c r="I124"/>
  <c r="I123"/>
  <c r="I122"/>
  <c r="I121"/>
  <c r="I120"/>
  <c r="I119"/>
  <c r="I118"/>
  <c r="I117"/>
  <c r="I116"/>
  <c r="I115"/>
  <c r="I114"/>
  <c r="I113"/>
  <c r="I99"/>
  <c r="I100"/>
  <c r="I101"/>
  <c r="I102"/>
  <c r="I103"/>
  <c r="I104"/>
  <c r="I105"/>
  <c r="I98"/>
  <c r="I97"/>
  <c r="I96"/>
  <c r="I95"/>
  <c r="I77"/>
  <c r="I78"/>
  <c r="I79"/>
  <c r="I66" l="1"/>
  <c r="I67"/>
  <c r="I68"/>
  <c r="I69"/>
  <c r="I70"/>
  <c r="I71"/>
  <c r="I72"/>
  <c r="I73"/>
  <c r="I65"/>
  <c r="I59"/>
  <c r="I60"/>
  <c r="I58"/>
  <c r="I55"/>
  <c r="I54"/>
  <c r="I49"/>
  <c r="I50"/>
  <c r="I51"/>
  <c r="I48"/>
  <c r="I44"/>
  <c r="I45"/>
  <c r="I43"/>
  <c r="I35"/>
  <c r="I36"/>
  <c r="I37"/>
  <c r="I39"/>
  <c r="I40"/>
  <c r="I34"/>
  <c r="I27"/>
  <c r="I28"/>
  <c r="I29"/>
  <c r="I30"/>
  <c r="I26"/>
  <c r="I23"/>
  <c r="I22"/>
  <c r="I19"/>
  <c r="I18"/>
  <c r="I16"/>
  <c r="I12"/>
  <c r="I74"/>
  <c r="I75"/>
  <c r="I76"/>
  <c r="I9"/>
  <c r="I10"/>
  <c r="I7"/>
  <c r="I80" l="1"/>
  <c r="I127"/>
  <c r="I112"/>
  <c r="I111"/>
  <c r="I110"/>
  <c r="I109"/>
  <c r="I108"/>
  <c r="I85"/>
  <c r="I86"/>
  <c r="I87"/>
  <c r="I88"/>
  <c r="I89"/>
  <c r="I107" l="1"/>
  <c r="I128"/>
  <c r="I133" s="1"/>
  <c r="A12" l="1"/>
  <c r="A16" s="1"/>
  <c r="A22" l="1"/>
  <c r="A23" s="1"/>
  <c r="A26" s="1"/>
  <c r="A27" s="1"/>
  <c r="A28" s="1"/>
  <c r="A29" s="1"/>
  <c r="A30" s="1"/>
  <c r="A31" s="1"/>
  <c r="A35" s="1"/>
  <c r="A36" s="1"/>
  <c r="A37" s="1"/>
  <c r="I94"/>
  <c r="I93"/>
  <c r="I92"/>
  <c r="I91"/>
  <c r="I90"/>
  <c r="I81"/>
  <c r="I106" l="1"/>
  <c r="I132" s="1"/>
  <c r="I20"/>
  <c r="I82"/>
  <c r="I131" s="1"/>
  <c r="I56"/>
  <c r="I24"/>
  <c r="I52"/>
  <c r="I61"/>
  <c r="I46"/>
  <c r="I41" l="1"/>
  <c r="A49" l="1"/>
  <c r="A54" s="1"/>
  <c r="A55" s="1"/>
  <c r="A58" s="1"/>
  <c r="A66" s="1"/>
  <c r="A67" s="1"/>
  <c r="A68" s="1"/>
  <c r="A69" s="1"/>
  <c r="A70" s="1"/>
  <c r="A71" s="1"/>
  <c r="I31"/>
  <c r="A81" l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I32" l="1"/>
  <c r="I62" l="1"/>
  <c r="I130" s="1"/>
  <c r="I134" s="1"/>
</calcChain>
</file>

<file path=xl/sharedStrings.xml><?xml version="1.0" encoding="utf-8"?>
<sst xmlns="http://schemas.openxmlformats.org/spreadsheetml/2006/main" count="379" uniqueCount="214">
  <si>
    <t>Nr</t>
  </si>
  <si>
    <t>Nr ST</t>
  </si>
  <si>
    <t>Opis robót</t>
  </si>
  <si>
    <t>Jm</t>
  </si>
  <si>
    <t>Ilość</t>
  </si>
  <si>
    <t>Cena</t>
  </si>
  <si>
    <t>Wartość</t>
  </si>
  <si>
    <t>D-01.00.00</t>
  </si>
  <si>
    <t>ROBOTY PRZYGOTOWAWCZE</t>
  </si>
  <si>
    <t>D-01.02.02</t>
  </si>
  <si>
    <t>D-01.02.04</t>
  </si>
  <si>
    <t>ROBOTY ROZBIÓRKOWE</t>
  </si>
  <si>
    <t>D.01.02.01</t>
  </si>
  <si>
    <t>USUNIĘCIE DRZEW I KRZEWÓW</t>
  </si>
  <si>
    <t>D-02.00.00</t>
  </si>
  <si>
    <t>ROBOTY ZIEMNE</t>
  </si>
  <si>
    <t>D-02.01.01</t>
  </si>
  <si>
    <t>D-02.03.01</t>
  </si>
  <si>
    <t>D-04.00.00</t>
  </si>
  <si>
    <t>PODBUDOWY</t>
  </si>
  <si>
    <t>D-04.01.01</t>
  </si>
  <si>
    <t>D-04.04.02</t>
  </si>
  <si>
    <t>D-04.05.01</t>
  </si>
  <si>
    <t>D-04.07.01a</t>
  </si>
  <si>
    <t>D-05.00.00</t>
  </si>
  <si>
    <t>ROBOTY NAWIERZCHNIOWE</t>
  </si>
  <si>
    <t>D-05.03.23</t>
  </si>
  <si>
    <t>D-07.00.00</t>
  </si>
  <si>
    <t>URZĄDZENIA BEZPIECZEŃSTWA RUCHU</t>
  </si>
  <si>
    <t>D-07.01.01</t>
  </si>
  <si>
    <t>D-07.02.01</t>
  </si>
  <si>
    <t>D-08.00.00</t>
  </si>
  <si>
    <t>ELEMENTY ULIC</t>
  </si>
  <si>
    <t>m</t>
  </si>
  <si>
    <t>D-08.03.01</t>
  </si>
  <si>
    <t>D-06.00.00</t>
  </si>
  <si>
    <t>ROBOTY WYKOŃCZENIOWE</t>
  </si>
  <si>
    <t>D-06.01.01</t>
  </si>
  <si>
    <t>D-09.00.00</t>
  </si>
  <si>
    <t>ZIELEŃ DROGOWA</t>
  </si>
  <si>
    <t>D-09.01.01</t>
  </si>
  <si>
    <t>Sadzenie drzew i krzewów liściastych form naturalnych na terenie płaskim w gruncie kategorii III w dołach o średnicy i głębokości 0,3m z całkowitą zaprawą dołów</t>
  </si>
  <si>
    <t>Kod CPV</t>
  </si>
  <si>
    <t>45233225-2</t>
  </si>
  <si>
    <t>45100000-8</t>
  </si>
  <si>
    <t>45233290-8</t>
  </si>
  <si>
    <t>45233120-6</t>
  </si>
  <si>
    <t>45111200-0</t>
  </si>
  <si>
    <t>45111100-9</t>
  </si>
  <si>
    <t>szt.</t>
  </si>
  <si>
    <t>Mechaniczne wykonanie wykopów w gruncie kat III-IV z wywozem urobku zgodnie z SIWZ</t>
  </si>
  <si>
    <t xml:space="preserve">Humusowanie z obsianiem miesznką traw skarp i terenów płaskich warstwą humusu grubości 10cm </t>
  </si>
  <si>
    <t>Plantowanie, obrobienie na czysto skarp i i terenów płaskich</t>
  </si>
  <si>
    <t>Regulacja pionowa studzienek urządzeń podziemnych</t>
  </si>
  <si>
    <t>Wykonanie nasypów z piasku wraz z zakupem 
i dowozem w miejsce wbudowania</t>
  </si>
  <si>
    <t>OŚWIETLENIE ULICZNE</t>
  </si>
  <si>
    <t>kpl.</t>
  </si>
  <si>
    <t>ST-1 EL</t>
  </si>
  <si>
    <t>45316110-9</t>
  </si>
  <si>
    <t>Usunięcie warstwy ziemi urodzajnej na głębokość zalegania z odwozem</t>
  </si>
  <si>
    <t>Razem zieleń drogowa:</t>
  </si>
  <si>
    <t xml:space="preserve">Razem roboty wykończeniowe: </t>
  </si>
  <si>
    <t xml:space="preserve">Razem elementy ulic: </t>
  </si>
  <si>
    <t xml:space="preserve">Razem urządzenia bezpieczeństwa ruchu: </t>
  </si>
  <si>
    <t xml:space="preserve">Razem roboty nawierzchniowe: </t>
  </si>
  <si>
    <t xml:space="preserve">Razem podbudowy: </t>
  </si>
  <si>
    <t xml:space="preserve">Razem roboty ziemne: </t>
  </si>
  <si>
    <t>ST - S.02.</t>
  </si>
  <si>
    <t xml:space="preserve">Studnie  rewizyjne  betonowe DN 1500mm  z betonu  min. B-45, mrozoodpornego F-50, o nasiąkliwości max. 4%,  z włazami z żeliwa szarego płytkowego o śr. 680 mm wg PN-EN 124:2000 – D400 z wypełnieniem betonowym i wkładką wygłuszającą. Kręgi łączone na uszczelki gumowe. </t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</si>
  <si>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 szereg ciężki SDR 34, system kształtek o sztywności min. 4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– montaż rur i kształtek wraz z  robotami pomiarowymi, ziemnymi z wywozem i utylizacją gruntu, umocnieniem wykopów, podsypką i obsypką piaskową, wymianą gruntu na piasek, zagęszczaniem piasku zasypowego oraz  próbą szczelności. </t>
    </r>
  </si>
  <si>
    <t>Razem branża sanitarna - kanalizacja deszczowa:</t>
  </si>
  <si>
    <t>KANALIZACJA DESZCZOWA</t>
  </si>
  <si>
    <t>I. 1. BRANŻA DROGOWA i ZAGOSPODAROWANIE TERENU</t>
  </si>
  <si>
    <t xml:space="preserve">I.1. Branża drogowa i zagospodarowanie terenu: </t>
  </si>
  <si>
    <t xml:space="preserve">I.2. Branża sanitarna - kanalizacja deszczowa: </t>
  </si>
  <si>
    <t>I.2. BRANŻA SANITARNA</t>
  </si>
  <si>
    <t>Słupki do znaków pionowych fi 65 mm w fundamencie z betonu C16/20</t>
  </si>
  <si>
    <r>
      <t>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</si>
  <si>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</si>
  <si>
    <t>Krawężniki betonowe o wymiarach 15x30cm na podsypce cementowo-piaskowej 1/4 i ławie betonowej z oporem (beton klasy C12/15) (na łukach stosować krawężniki łukowe jeśli promień dostępny)</t>
  </si>
  <si>
    <t>Krawężniki betonowe o wymiarach 15x22cm wtopione na podsypce cementowo-piaskowej 1/4 i ławie betonowej z oporem (beton klasy C12/15) (na łukach stosować krawężniki łukowe jeśli promień dostępny)</t>
  </si>
  <si>
    <t>Oznakowanie poziome grubowarstwowe: linie segregacyjne, krawędziowe, na skrzyżowaniach i przejściach dla pieszych, piktogramy, malowane mechanicznie</t>
  </si>
  <si>
    <t>Pionowe znaki drogowe znaki zakazu, nakazu, ostrzegawcze 
i informacyjne wraz z montażem</t>
  </si>
  <si>
    <t>Obrzeża betonowe o wymiarach 8x30cm na ławie betonowej z oporem (beton klasy C12/15)</t>
  </si>
  <si>
    <t>Wpust deszczowy uliczny o śr. 0,5 m z betonu kl. min B-45, mrozoodporny F-50, o nasiąkliwości  max. 4 % z osadnikiem o gł. min 50 cm, zwieńczenie wpustu klasy D400 z żeliwa szarego, płytkowego zgodnie z PN-EN 124, na zawiasach.</t>
  </si>
  <si>
    <t>Nr pozycji przedmiaru</t>
  </si>
  <si>
    <t>45332000-3</t>
  </si>
  <si>
    <t>D-00.00.00</t>
  </si>
  <si>
    <t>WYMAGANIA OGÓLNE</t>
  </si>
  <si>
    <t>ryczałt</t>
  </si>
  <si>
    <r>
      <t>Układanie kabli o masie do 1.0 kg/m w rurach i słupach YAKY 4x25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</si>
  <si>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n.p.</t>
  </si>
  <si>
    <t>Razem wymagania ogólne, roboty przygotowawcze, rozbiórkowe i wycinka drzew i krzewów:</t>
  </si>
  <si>
    <t>Razem branża drogowa i zagospodarowanie terenu:</t>
  </si>
  <si>
    <t>Dostosowanie do wymagań ogólnych w tym m.in. wdrożenie, utrzymanie i likwidacja czasowej organizacji ruchu</t>
  </si>
  <si>
    <t xml:space="preserve">Usunięcie krzewów z gat. dąb czerwony </t>
  </si>
  <si>
    <t>D-01.01.01</t>
  </si>
  <si>
    <t>ST-S.01.,ST-S.02.</t>
  </si>
  <si>
    <t>"Osiedle Gumieńce-budowa fragmentu ulicy Polskich Marynarzy".</t>
  </si>
  <si>
    <t>Roboty pomiarowe przy powierzchniowych robotach ziemnych (obsługa geodezyjna na czas prowadzenia robót)</t>
  </si>
  <si>
    <t>3, 4, 5</t>
  </si>
  <si>
    <t>Mechaniczna rozbiórka nawierzchni z płyt drogowych betonowych grubości 12 lub 15cm bez względu na rodzaj spoinowania i rodzaj podsypki wraz z podbudową, z wywozem do depozytu ZDiTM lub do utylizacji</t>
  </si>
  <si>
    <t>6, 8, 9</t>
  </si>
  <si>
    <t>Mechaniczna rozbiórka nawierzchni bitumicznej o gr. 10cm wraz z podbudową, z wywozem materiału z rozbiórki do utylizacji</t>
  </si>
  <si>
    <t>7, 8, 9</t>
  </si>
  <si>
    <t>Ścinanie piłą mechaniczną drzew o średnicy 46-65cm z karczowaniem i wywozem.</t>
  </si>
  <si>
    <t>10, 11, 12, 13, 14, 15</t>
  </si>
  <si>
    <t>19, 20</t>
  </si>
  <si>
    <t>Profilowanie i zagęszczanie mechaniczne podłoża pod warstwy konstrukcyjne nawierzchni</t>
  </si>
  <si>
    <t>Podbudowa z kruszywa łamanego o grubości po zagęszczeniu 15cm</t>
  </si>
  <si>
    <t>Podbudowa z kruszywa łamanego o grubości po zagęszczeniu 20cm</t>
  </si>
  <si>
    <t>Podbudowa z kruszywa łamanego o grubości po zagęszczeniu 25cm</t>
  </si>
  <si>
    <t>22, 25</t>
  </si>
  <si>
    <t>22, 23, 25</t>
  </si>
  <si>
    <t>22, 23, 24, 25</t>
  </si>
  <si>
    <t>Stabilizacja podłoża gruntocementem gr. 15 cm</t>
  </si>
  <si>
    <t>Podbudowa z betonu asfaltowego grub. 7 cm</t>
  </si>
  <si>
    <t>27, 28</t>
  </si>
  <si>
    <t>D-05.03.05a, D-04.07.01a</t>
  </si>
  <si>
    <t>Warstwa wiażąca  z betonu asfaltowegoo grubości po zagęszczeniu 4cm wraz z oczyszczeniem powierzchni i skropieniem emulsją bitumiczną</t>
  </si>
  <si>
    <t>32, 34, 35</t>
  </si>
  <si>
    <t>Warstwa wiażąca  z betonu asfaltowegoo grubości po zagęszczeniu 7cm wraz z oczyszczeniem powierzchni i skropieniem emulsją bitumiczną</t>
  </si>
  <si>
    <t>33, 34, 35</t>
  </si>
  <si>
    <t>Chodniki z kostki brukowej betonowej grubości 8cm na podsypce cementowo-piaskowej z wypełnieniem spoin piaskiem</t>
  </si>
  <si>
    <t>41, 45</t>
  </si>
  <si>
    <t>42, 46</t>
  </si>
  <si>
    <t>44, 45</t>
  </si>
  <si>
    <t>48, 49</t>
  </si>
  <si>
    <t>Sadzenie drzew starszych liściastych i iglastych w gruncie kategorii III z bryłą korzeniową o średnicy 1,2m z zaprawą dołów</t>
  </si>
  <si>
    <t>Sadzenie krzewów żywopłotowych w rowach o szerokości do 45 cm w gruncie kat. III z całkowitą zaprawą dołów</t>
  </si>
  <si>
    <t>BUDOWA FRAGMENTU UL. POLSKICH MARYNARZY - PODSUMOWANIE</t>
  </si>
  <si>
    <t>1, 2, 3, 4, 5, 6, 7, 8, 9, 10, 11, 12, 13, 14, 15, 16, 17, 18, 19, 20, 21,41,49</t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</si>
  <si>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betonowych Wipro o śr. 400 mm,  o połączeniach kielichowych z uszczelką gumową– montaż rur wraz z  robotami pomiarowymi, ziemnymi z wywozem i utylizacją nadmiaru gruntu, umocnieniem wykopów, podsypką i obsypką piaskową, zasypką i zagęszczaniem gruntu zasypowego oraz  próbą szczelności. </t>
    </r>
  </si>
  <si>
    <t>1, 2, 3, 4, 5, 6, 7, 8, 9, 10, 11, 12, 13, 14, 15, 16, 17, 18, 19, 20, 21,42,50</t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</si>
  <si>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PVC o śr. 315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 szereg ciężki SDR 34, system kształtek o sztywności min. 4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– montaż rur i kształtek wraz z  robotami pomiarowymi, ziemnymi z wywozem i utylizacją gruntu, umocnieniem wykopów, podsypką i obsypką piaskową, wymianą gruntu na piasek, zagęszczaniem piasku zasypowego oraz  próbą szczelności. </t>
    </r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</si>
  <si>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PVC o śr. 250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 szereg ciężki SDR 34, system kształtek o sztywności min. 4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– montaż rur i kształtek wraz z  robotami pomiarowymi, ziemnymi z wywozem i utylizacją gruntu, umocnieniem wykopów, podsypką i obsypką piaskową, wymianą gruntu na piasek, zagęszczaniem piasku zasypowego oraz  próbą szczelności. </t>
    </r>
  </si>
  <si>
    <t>1, 2, 3, 4, 5, 6, 7, 8, 9, 10, 11, 12, 13, 14, 15, 16, 17, 18, 19, 20, 21,43, 44,51</t>
  </si>
  <si>
    <t>1, 2, 3, 4, 5, 6, 7, 8, 9, 10, 11, 12, 13, 14, 15, 16, 17, 18, 19, 20, 21,45,52</t>
  </si>
  <si>
    <t>1, 2, 3, 4, 5, 6, 7, 8, 9, 10, 11, 12, 13, 14, 15, 16, 17, 18, 19, 20, 21,46, 47,53</t>
  </si>
  <si>
    <t>Studnia  rewizyjna  betonowa DN 1500mm  z betonu  min. B-45, mrozoodpornego F-50, o nasiąkliwości max. 4%,  z włazami z żeliwa szarego płytkowego o śr. 680 mm wg PN-EN 124:2000 – D400 z wypełnieniem betonowym i wkładką wygłuszającą. Kręgi łączone na uszczelki gumowe. Studnia na istniejącym kanale śr. 500 mm.</t>
  </si>
  <si>
    <t xml:space="preserve">Studnie  rewizyjne  betonowe DN 1200mm  z betonu  min. B-45, mrozoodpornego F-50, o nasiąkliwości max. 4%,  z włazami z żeliwa szarego płytkowego o śr. 680 mm wg PN-EN 124:2000 – D400 z wypełnieniem betonowym i wkładką wygłuszającą. Kręgi łączone na uszczelki gumowe. </t>
  </si>
  <si>
    <t>29, 30, 31, 32, 33, 34</t>
  </si>
  <si>
    <t>Separator substancji ropopochodnych 40/400 DN 2000mm</t>
  </si>
  <si>
    <t>Osadnik betonowy typ S 4000/600 DN 2000mm</t>
  </si>
  <si>
    <t>Studzienki kanalizacyjne PVC DN 425mm zamkniecie rurą teleskopową z włazem 40T.</t>
  </si>
  <si>
    <t>Przyczółek betonowy prefabrykowany z wylotem śr. 600mm z kratą stalową do cieku</t>
  </si>
  <si>
    <t>24, 25</t>
  </si>
  <si>
    <t xml:space="preserve">kpl. </t>
  </si>
  <si>
    <t>Likwidacja istniejącego kanału  śr. 500 mm i długości ca 150 m poprzez zamulenie pianobetonem i zabetonowanie końców kanału.</t>
  </si>
  <si>
    <t>Demontaż kominów włazowych likwidowanego kanału wraz z wywiezieniem i utylizacją odpadów oraz zasypaniem gruntem i zagęszczeniem pozostałych w gruncie części studni rewizyjnych</t>
  </si>
  <si>
    <t>26, 2728, 54, 55, 56</t>
  </si>
  <si>
    <t>Igłofiltry wpłukiwane w grunt na trasie wykonywanego kanału deszczowego</t>
  </si>
  <si>
    <t>Pompowanie wody</t>
  </si>
  <si>
    <t>mg</t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</si>
  <si>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betonowych Wipro o śr. 600 mm,  o połączeniach kielichowych z uszczelką gumową– montaż rur i kształtek (przyłącze siodłowe śr. 200mm-2 szt.) wraz z  robotami pomiarowymi, ziemnymi z wywozem i utylizacją nadmiaru gruntu, umocnieniem wykopów, podsypką i obsypką piaskową, zasypką i zagęszczaniem gruntu zasypowego oraz  próbą szczelności. </t>
    </r>
  </si>
  <si>
    <t>TABELA ELEMENTÓW ROZLICZENIOWYCH</t>
  </si>
  <si>
    <t>I.3. BRANŻA ELEKTRYCZNA</t>
  </si>
  <si>
    <t>Układanie uziomów w rowach kablowych</t>
  </si>
  <si>
    <r>
      <t>Łączenie przewodów instalacji odgromowej lub przewodów wyrównawczych z bednarki o przekroju do 120 mm</t>
    </r>
    <r>
      <rPr>
        <vertAlign val="superscript"/>
        <sz val="9"/>
        <color rgb="FF000000"/>
        <rFont val="Calibri"/>
        <family val="2"/>
        <charset val="238"/>
        <scheme val="minor"/>
      </rPr>
      <t xml:space="preserve">2 </t>
    </r>
    <r>
      <rPr>
        <sz val="9"/>
        <color rgb="FF000000"/>
        <rFont val="Calibri"/>
        <family val="2"/>
        <charset val="238"/>
        <scheme val="minor"/>
      </rPr>
      <t>w wykopie</t>
    </r>
  </si>
  <si>
    <t>Nasypanie warstwy piasku na dnie rowu kablowego o szerokości do 0,4 m</t>
  </si>
  <si>
    <t>Ułożenie rur osłonowych z PCW o śr. do 140 mm - rura osłonowa typu DVR 50</t>
  </si>
  <si>
    <t>Ułożenie rur osłonowych z PCW o śr. do 140 mm - rura typu HDPE 75</t>
  </si>
  <si>
    <t>Ułożenie rur osłonowych z PCW o śr. do 140 mm - rura typu HDPE 110</t>
  </si>
  <si>
    <r>
      <t>Zarobienie na sucho końca kabla 4-żyłowego o przekroju żył 25 mm</t>
    </r>
    <r>
      <rPr>
        <vertAlign val="superscript"/>
        <sz val="9"/>
        <color rgb="FF000000"/>
        <rFont val="Calibri"/>
        <family val="2"/>
        <charset val="238"/>
        <scheme val="minor"/>
      </rPr>
      <t xml:space="preserve">2 </t>
    </r>
    <r>
      <rPr>
        <sz val="9"/>
        <color rgb="FF000000"/>
        <rFont val="Calibri"/>
        <family val="2"/>
        <charset val="238"/>
        <scheme val="minor"/>
      </rPr>
      <t>na napięcie do 1 kV o izolacji i powłoce z tworzyw sztucznych</t>
    </r>
  </si>
  <si>
    <t>Montaz i stawianie słupów oświetleniowych h=8m, wg specyfikacji, kompletne</t>
  </si>
  <si>
    <t>Montaż wysięgników rurowych o masie do 15 kg na słupie</t>
  </si>
  <si>
    <r>
      <t>Montaż przewodów do opraw oświetleniowych-wciąganie w słupy, rury osłonowe i wysięgniki przy wysokości latarń do 10 m-YDYżo 5x1,5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</si>
  <si>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kpl.przew.</t>
  </si>
  <si>
    <t>Montaż opraw oświetlenia zewnetrznego na wysięgniku</t>
  </si>
  <si>
    <t>Montaż opraw LED oświetlenia zewnetrznego na słupie</t>
  </si>
  <si>
    <t>Zasypywanie rowów dla kabli wykonanych ręcznie w gruncie kat. III</t>
  </si>
  <si>
    <t>Kopanie rowów dla kabli w sposób ręczny w gruncie kat. III</t>
  </si>
  <si>
    <t>Zagęszczanie nasypów ubijakami mechanicznymi, grunty sypkie kat. I-III</t>
  </si>
  <si>
    <t>Badanie linii kablowej N.N.-kabel 4-żyłowy</t>
  </si>
  <si>
    <t>odc.</t>
  </si>
  <si>
    <t>Badania i pomiary instalacji uziemiającej (pomiar pierwszy)</t>
  </si>
  <si>
    <t>Badania i pomiary instalacji skuteczności zerowania (pomiar pierwszy)</t>
  </si>
  <si>
    <t>Badania i pomiary instalacji skuteczności zerowania (każdy następny pomiar)</t>
  </si>
  <si>
    <t>Opłata za usługę geodezyjną</t>
  </si>
  <si>
    <t xml:space="preserve">I.3. Branża elektryczna - oświetlenie ulic: </t>
  </si>
  <si>
    <t xml:space="preserve">I.4. Branża elektryczna-usunięcie kolizji: </t>
  </si>
  <si>
    <t>45231400-9 45316110-9</t>
  </si>
  <si>
    <t>USUNIĘCIE KOLIZJI</t>
  </si>
  <si>
    <t>Razem branża elektryczna-usunięcie kolizji:</t>
  </si>
  <si>
    <t>Razem branża elektryczna-oświetlenie uliczne:</t>
  </si>
  <si>
    <t>Kopanie rowów dla kabli (SN) w sposób ręczny w gruncie kat. III</t>
  </si>
  <si>
    <t>Ułożenie rur osłonowych o śr,. Do 200 mm-rura A160PS czerwona dwudzielna</t>
  </si>
  <si>
    <t xml:space="preserve">Ułożenie rur osłonowych o śr,. Do 200 mm-rura SRS160 czerwona </t>
  </si>
  <si>
    <r>
      <t>Układanie kabli o masie do 3.0 kg/m w rurach, pustakach lub kanałach zamkniętych -kabel XRUHAKXS 1x120/50 mm</t>
    </r>
    <r>
      <rPr>
        <vertAlign val="superscript"/>
        <sz val="9"/>
        <color rgb="FF000000"/>
        <rFont val="Calibri"/>
        <family val="2"/>
        <charset val="238"/>
        <scheme val="minor"/>
      </rPr>
      <t xml:space="preserve">2, </t>
    </r>
    <r>
      <rPr>
        <sz val="9"/>
        <color rgb="FF000000"/>
        <rFont val="Calibri"/>
        <family val="2"/>
        <charset val="238"/>
        <scheme val="minor"/>
      </rPr>
      <t>12/20 kV</t>
    </r>
  </si>
  <si>
    <r>
      <t>Montaż w rowach muf przelotowych z rur termokurczliwych na kablach jednożyłowych z żyłami AL. O przekroju do 95 mm</t>
    </r>
    <r>
      <rPr>
        <vertAlign val="superscript"/>
        <sz val="9"/>
        <color rgb="FF000000"/>
        <rFont val="Calibri"/>
        <family val="2"/>
        <charset val="238"/>
        <scheme val="minor"/>
      </rPr>
      <t xml:space="preserve">2 </t>
    </r>
    <r>
      <rPr>
        <sz val="9"/>
        <color rgb="FF000000"/>
        <rFont val="Calibri"/>
        <family val="2"/>
        <charset val="238"/>
        <scheme val="minor"/>
      </rPr>
      <t>na napięcie 15 kV o izolacji i powłoce z tworzyw sztucznych-trudne warunki-mufa typu POLJ-12/1x70-150, 12/20 kV</t>
    </r>
  </si>
  <si>
    <t>Badanie linii kablowej SN</t>
  </si>
  <si>
    <t>Kopanie rowów dla kabli (NN) w sposób ręczny w gruncie kat. III</t>
  </si>
  <si>
    <t>Ułożenie rur osłonowych o śr,. Do 200 mm-rura A160PS niebieska dwudzielna</t>
  </si>
  <si>
    <t xml:space="preserve">Ułożenie rur osłonowych o śr,. Do 200 mm-rura SRS160 niebieska </t>
  </si>
  <si>
    <r>
      <t>Układanie kabli o masie do 3.0 kg/m w rurach, pustakach lub kanałach zamkniętych -kabel YAKY 4x240 mm</t>
    </r>
    <r>
      <rPr>
        <vertAlign val="superscript"/>
        <sz val="9"/>
        <color rgb="FF000000"/>
        <rFont val="Calibri"/>
        <family val="2"/>
        <charset val="238"/>
        <scheme val="minor"/>
      </rPr>
      <t xml:space="preserve">2, </t>
    </r>
    <r>
      <rPr>
        <sz val="9"/>
        <color rgb="FF000000"/>
        <rFont val="Calibri"/>
        <family val="2"/>
        <charset val="238"/>
        <scheme val="minor"/>
      </rPr>
      <t>0,6/1 kV</t>
    </r>
  </si>
  <si>
    <r>
      <t>Montaż w rowach muf przelotowych z rur termokurczliwych na kablach jednożyłowych z żyłami AL. O przekroju do 240 mm</t>
    </r>
    <r>
      <rPr>
        <vertAlign val="superscript"/>
        <sz val="9"/>
        <color rgb="FF000000"/>
        <rFont val="Calibri"/>
        <family val="2"/>
        <charset val="238"/>
        <scheme val="minor"/>
      </rPr>
      <t xml:space="preserve">2 </t>
    </r>
    <r>
      <rPr>
        <sz val="9"/>
        <color rgb="FF000000"/>
        <rFont val="Calibri"/>
        <family val="2"/>
        <charset val="238"/>
        <scheme val="minor"/>
      </rPr>
      <t>na napięcie do 1 kV o izolacji i powłoce z tworzyw sztucznych-trudne warunki-mufa typu POLJ-4x/1x150-240</t>
    </r>
  </si>
  <si>
    <t>sz.</t>
  </si>
  <si>
    <t>Badanie linii kablowej NN-kabel 4-żyłowy</t>
  </si>
  <si>
    <t xml:space="preserve">Razem budowa fragmentu ul. Polskich Marynarzy netto: </t>
  </si>
  <si>
    <t>4a</t>
  </si>
  <si>
    <t>4b</t>
  </si>
  <si>
    <t>4c</t>
  </si>
  <si>
    <t>Rozbiórka nawierzchni z kostki brukowej i wywóz do depozytu ZDiTM</t>
  </si>
  <si>
    <t>Rozbiórka krawężnika betonowego i wywóz do depozytu ZDiTM lub do utylizacji</t>
  </si>
  <si>
    <t>mb</t>
  </si>
  <si>
    <t>Załadunek i wywóz gruzu do utylizacji</t>
  </si>
  <si>
    <t>21a</t>
  </si>
  <si>
    <t>D-08.05.01</t>
  </si>
  <si>
    <t>Przykrawężnikowy ściek z kostki betonowej</t>
  </si>
  <si>
    <t>D-08.01.01</t>
  </si>
  <si>
    <t>Nawierzchnia z kostki brukowej betonowej grubości 8cm na podsypce cementowo-piaskowej grubości 3cm z wypełnieniem spoin zaprawą cementową</t>
  </si>
  <si>
    <t xml:space="preserve">D-05.03.13 </t>
  </si>
  <si>
    <t xml:space="preserve">Warstwa ścieralna  z SMA 8 S 50/70 grubości po zagęszczeniu 4cm </t>
  </si>
  <si>
    <t>Frezowanie nawierzchni bitumicznej o grubości do 4 cm z wywozem frezu na odległość 17 km do składu materiałów z odzysku ZDiTM przy ul. Narzędziowej 37.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</si>
</sst>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7" tint="0.79998168889431442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120">
    <xf numFmtId="0" fontId="0" fillId="0" borderId="0" xfId="0"/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 applyProtection="1">
      <alignment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7" xfId="0" applyFont="1" applyBorder="1" applyAlignment="1">
      <alignment horizontal="justify" vertical="center" wrapText="1"/>
    </xf>
    <xf numFmtId="4" fontId="14" fillId="0" borderId="0" xfId="0" applyNumberFormat="1" applyFont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8" fillId="5" borderId="16" xfId="0" applyFont="1" applyFill="1" applyBorder="1" applyAlignment="1" applyProtection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7" fillId="8" borderId="17" xfId="0" applyNumberFormat="1" applyFont="1" applyFill="1" applyBorder="1" applyAlignment="1">
      <alignment horizontal="right" vertical="center" wrapText="1"/>
    </xf>
    <xf numFmtId="4" fontId="25" fillId="8" borderId="15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1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0" fontId="17" fillId="9" borderId="1" xfId="0" applyNumberFormat="1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left" vertical="center" wrapText="1"/>
    </xf>
    <xf numFmtId="0" fontId="16" fillId="9" borderId="1" xfId="0" applyNumberFormat="1" applyFont="1" applyFill="1" applyBorder="1" applyAlignment="1">
      <alignment horizontal="center" vertical="center" wrapText="1"/>
    </xf>
    <xf numFmtId="0" fontId="18" fillId="9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1" fontId="26" fillId="9" borderId="1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4" fontId="12" fillId="0" borderId="26" xfId="0" applyNumberFormat="1" applyFont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26" fillId="9" borderId="1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 horizontal="right" vertical="center"/>
    </xf>
    <xf numFmtId="0" fontId="26" fillId="9" borderId="1" xfId="0" quotePrefix="1" applyNumberFormat="1" applyFont="1" applyFill="1" applyBorder="1" applyAlignment="1">
      <alignment horizontal="center" vertical="center" wrapText="1"/>
    </xf>
    <xf numFmtId="1" fontId="26" fillId="9" borderId="1" xfId="0" quotePrefix="1" applyNumberFormat="1" applyFont="1" applyFill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right" vertical="center" wrapText="1"/>
    </xf>
    <xf numFmtId="0" fontId="17" fillId="9" borderId="1" xfId="0" quotePrefix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6" fontId="16" fillId="0" borderId="1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164" fontId="21" fillId="6" borderId="0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8" borderId="12" xfId="0" applyFont="1" applyFill="1" applyBorder="1" applyAlignment="1">
      <alignment horizontal="right" vertical="center" wrapText="1"/>
    </xf>
    <xf numFmtId="0" fontId="19" fillId="8" borderId="13" xfId="0" applyFont="1" applyFill="1" applyBorder="1" applyAlignment="1">
      <alignment horizontal="right" vertical="center" wrapText="1"/>
    </xf>
    <xf numFmtId="0" fontId="19" fillId="8" borderId="14" xfId="0" applyFont="1" applyFill="1" applyBorder="1" applyAlignment="1">
      <alignment horizontal="right" vertical="center" wrapText="1"/>
    </xf>
    <xf numFmtId="0" fontId="19" fillId="8" borderId="18" xfId="0" applyFont="1" applyFill="1" applyBorder="1" applyAlignment="1">
      <alignment horizontal="right" vertical="center" wrapText="1"/>
    </xf>
    <xf numFmtId="0" fontId="16" fillId="7" borderId="23" xfId="0" applyFont="1" applyFill="1" applyBorder="1" applyAlignment="1">
      <alignment horizontal="left" vertical="center" wrapText="1"/>
    </xf>
    <xf numFmtId="0" fontId="16" fillId="7" borderId="24" xfId="0" applyFont="1" applyFill="1" applyBorder="1" applyAlignment="1">
      <alignment horizontal="left" vertical="center" wrapText="1"/>
    </xf>
    <xf numFmtId="0" fontId="16" fillId="7" borderId="25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21" xfId="0" applyFont="1" applyFill="1" applyBorder="1" applyAlignment="1">
      <alignment horizontal="left" vertical="center" wrapText="1"/>
    </xf>
  </cellXfs>
  <cellStyles count="5">
    <cellStyle name="Excel Built-in Normal" xfId="1"/>
    <cellStyle name="Normalny" xfId="0" builtinId="0"/>
    <cellStyle name="Normalny 2" xfId="2"/>
    <cellStyle name="Normalny 2 2 2" xfId="4"/>
    <cellStyle name="Normalny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topLeftCell="A10" zoomScaleNormal="100" zoomScaleSheetLayoutView="80" workbookViewId="0">
      <selection activeCell="N29" sqref="N29"/>
    </sheetView>
  </sheetViews>
  <sheetFormatPr defaultColWidth="9" defaultRowHeight="15"/>
  <cols>
    <col min="1" max="1" width="7" style="4" customWidth="1"/>
    <col min="2" max="2" width="9.140625" style="4" customWidth="1"/>
    <col min="3" max="3" width="12.5703125" style="5" customWidth="1"/>
    <col min="4" max="4" width="11.7109375" style="5" customWidth="1"/>
    <col min="5" max="5" width="50.7109375" style="22" customWidth="1"/>
    <col min="6" max="6" width="8.42578125" style="51" customWidth="1"/>
    <col min="7" max="7" width="10.28515625" style="34" customWidth="1"/>
    <col min="8" max="8" width="12.5703125" style="24" customWidth="1"/>
    <col min="9" max="9" width="12.5703125" style="30" customWidth="1"/>
    <col min="10" max="10" width="10.28515625" style="22" bestFit="1" customWidth="1"/>
    <col min="11" max="15" width="9" style="22"/>
    <col min="16" max="16" width="73.42578125" style="22" customWidth="1"/>
    <col min="17" max="16384" width="9" style="22"/>
  </cols>
  <sheetData>
    <row r="1" spans="1:13" ht="29.25" customHeight="1">
      <c r="A1" s="96" t="s">
        <v>155</v>
      </c>
      <c r="B1" s="96"/>
      <c r="C1" s="96"/>
      <c r="D1" s="96"/>
      <c r="E1" s="96"/>
      <c r="F1" s="96"/>
      <c r="G1" s="96"/>
      <c r="H1" s="96"/>
      <c r="I1" s="96"/>
    </row>
    <row r="2" spans="1:13" ht="29.25" customHeight="1" thickBot="1">
      <c r="A2" s="100" t="s">
        <v>98</v>
      </c>
      <c r="B2" s="100"/>
      <c r="C2" s="100"/>
      <c r="D2" s="100"/>
      <c r="E2" s="100"/>
      <c r="F2" s="100"/>
      <c r="G2" s="100"/>
      <c r="H2" s="100"/>
      <c r="I2" s="100"/>
    </row>
    <row r="3" spans="1:13" ht="26.25" customHeight="1" thickBot="1">
      <c r="A3" s="101" t="s">
        <v>72</v>
      </c>
      <c r="B3" s="102"/>
      <c r="C3" s="102"/>
      <c r="D3" s="102"/>
      <c r="E3" s="102"/>
      <c r="F3" s="102"/>
      <c r="G3" s="102"/>
      <c r="H3" s="102"/>
      <c r="I3" s="103"/>
    </row>
    <row r="4" spans="1:13" s="54" customFormat="1" ht="36" customHeight="1">
      <c r="A4" s="41" t="s">
        <v>0</v>
      </c>
      <c r="B4" s="41" t="s">
        <v>85</v>
      </c>
      <c r="C4" s="41" t="s">
        <v>1</v>
      </c>
      <c r="D4" s="41" t="s">
        <v>42</v>
      </c>
      <c r="E4" s="41" t="s">
        <v>2</v>
      </c>
      <c r="F4" s="48" t="s">
        <v>3</v>
      </c>
      <c r="G4" s="42" t="s">
        <v>4</v>
      </c>
      <c r="H4" s="43" t="s">
        <v>5</v>
      </c>
      <c r="I4" s="42" t="s">
        <v>6</v>
      </c>
    </row>
    <row r="5" spans="1:13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  <c r="I5" s="7">
        <v>9</v>
      </c>
    </row>
    <row r="6" spans="1:13" ht="23.25" customHeight="1">
      <c r="A6" s="9"/>
      <c r="B6" s="9"/>
      <c r="C6" s="9" t="s">
        <v>87</v>
      </c>
      <c r="D6" s="9"/>
      <c r="E6" s="97" t="s">
        <v>88</v>
      </c>
      <c r="F6" s="98"/>
      <c r="G6" s="98"/>
      <c r="H6" s="98"/>
      <c r="I6" s="99"/>
      <c r="L6" s="57"/>
      <c r="M6" s="57"/>
    </row>
    <row r="7" spans="1:13" s="58" customFormat="1" ht="24.75" customHeight="1">
      <c r="A7" s="62">
        <v>1</v>
      </c>
      <c r="B7" s="64">
        <v>1</v>
      </c>
      <c r="C7" s="62"/>
      <c r="D7" s="62"/>
      <c r="E7" s="63" t="s">
        <v>94</v>
      </c>
      <c r="F7" s="65" t="s">
        <v>89</v>
      </c>
      <c r="G7" s="66">
        <v>1</v>
      </c>
      <c r="H7" s="67"/>
      <c r="I7" s="35">
        <f>G7*H7</f>
        <v>0</v>
      </c>
      <c r="L7" s="57"/>
      <c r="M7" s="91"/>
    </row>
    <row r="8" spans="1:13" ht="23.25" customHeight="1">
      <c r="A8" s="9"/>
      <c r="B8" s="9"/>
      <c r="C8" s="9" t="s">
        <v>7</v>
      </c>
      <c r="D8" s="9" t="s">
        <v>44</v>
      </c>
      <c r="E8" s="97" t="s">
        <v>8</v>
      </c>
      <c r="F8" s="98"/>
      <c r="G8" s="98"/>
      <c r="H8" s="98"/>
      <c r="I8" s="99"/>
      <c r="L8" s="57"/>
      <c r="M8" s="57"/>
    </row>
    <row r="9" spans="1:13" s="58" customFormat="1" ht="51.75" customHeight="1">
      <c r="A9" s="82">
        <v>2</v>
      </c>
      <c r="B9" s="64">
        <v>2</v>
      </c>
      <c r="C9" s="62" t="s">
        <v>96</v>
      </c>
      <c r="D9" s="62"/>
      <c r="E9" s="63" t="s">
        <v>99</v>
      </c>
      <c r="F9" s="65" t="s">
        <v>89</v>
      </c>
      <c r="G9" s="79">
        <v>1</v>
      </c>
      <c r="H9" s="80"/>
      <c r="I9" s="81">
        <f>G9*H9</f>
        <v>0</v>
      </c>
      <c r="L9" s="57"/>
      <c r="M9" s="57"/>
    </row>
    <row r="10" spans="1:13" ht="25.5" customHeight="1">
      <c r="A10" s="6">
        <v>3</v>
      </c>
      <c r="B10" s="6" t="s">
        <v>100</v>
      </c>
      <c r="C10" s="10" t="s">
        <v>9</v>
      </c>
      <c r="D10" s="10"/>
      <c r="E10" s="11" t="s">
        <v>59</v>
      </c>
      <c r="F10" s="49" t="s">
        <v>77</v>
      </c>
      <c r="G10" s="31">
        <v>5946.5</v>
      </c>
      <c r="H10" s="13"/>
      <c r="I10" s="35">
        <f>G10*H10</f>
        <v>0</v>
      </c>
      <c r="J10" s="83"/>
      <c r="L10" s="57"/>
      <c r="M10" s="92"/>
    </row>
    <row r="11" spans="1:13" ht="23.25" customHeight="1">
      <c r="A11" s="9"/>
      <c r="B11" s="9"/>
      <c r="C11" s="9" t="s">
        <v>10</v>
      </c>
      <c r="D11" s="9" t="s">
        <v>48</v>
      </c>
      <c r="E11" s="97" t="s">
        <v>11</v>
      </c>
      <c r="F11" s="98"/>
      <c r="G11" s="98"/>
      <c r="H11" s="98"/>
      <c r="I11" s="99"/>
      <c r="L11" s="57"/>
      <c r="M11" s="57"/>
    </row>
    <row r="12" spans="1:13" ht="48.75" customHeight="1">
      <c r="A12" s="6">
        <f>1+A10</f>
        <v>4</v>
      </c>
      <c r="B12" s="6" t="s">
        <v>102</v>
      </c>
      <c r="C12" s="10" t="s">
        <v>10</v>
      </c>
      <c r="D12" s="10"/>
      <c r="E12" s="11" t="s">
        <v>101</v>
      </c>
      <c r="F12" s="49" t="s">
        <v>77</v>
      </c>
      <c r="G12" s="31">
        <v>750</v>
      </c>
      <c r="H12" s="13"/>
      <c r="I12" s="35">
        <f>G12*H12</f>
        <v>0</v>
      </c>
      <c r="L12" s="93"/>
      <c r="M12" s="57"/>
    </row>
    <row r="13" spans="1:13" ht="48.75" customHeight="1">
      <c r="A13" s="6" t="s">
        <v>199</v>
      </c>
      <c r="B13" s="6"/>
      <c r="C13" s="10" t="s">
        <v>10</v>
      </c>
      <c r="D13" s="10"/>
      <c r="E13" s="11" t="s">
        <v>202</v>
      </c>
      <c r="F13" s="49" t="s">
        <v>77</v>
      </c>
      <c r="G13" s="31">
        <v>130</v>
      </c>
      <c r="H13" s="13"/>
      <c r="I13" s="35">
        <f>G13*H13</f>
        <v>0</v>
      </c>
      <c r="L13" s="93"/>
      <c r="M13" s="57"/>
    </row>
    <row r="14" spans="1:13" ht="48.75" customHeight="1">
      <c r="A14" s="6" t="s">
        <v>200</v>
      </c>
      <c r="B14" s="6"/>
      <c r="C14" s="10" t="s">
        <v>10</v>
      </c>
      <c r="D14" s="10"/>
      <c r="E14" s="11" t="s">
        <v>203</v>
      </c>
      <c r="F14" s="49" t="s">
        <v>204</v>
      </c>
      <c r="G14" s="31">
        <v>50</v>
      </c>
      <c r="H14" s="13"/>
      <c r="I14" s="35">
        <f>G14*H14</f>
        <v>0</v>
      </c>
      <c r="L14" s="93"/>
      <c r="M14" s="57"/>
    </row>
    <row r="15" spans="1:13" ht="48.75" customHeight="1">
      <c r="A15" s="6" t="s">
        <v>201</v>
      </c>
      <c r="B15" s="6"/>
      <c r="C15" s="10" t="s">
        <v>10</v>
      </c>
      <c r="D15" s="10"/>
      <c r="E15" s="11" t="s">
        <v>205</v>
      </c>
      <c r="F15" s="49" t="s">
        <v>78</v>
      </c>
      <c r="G15" s="31">
        <v>2100</v>
      </c>
      <c r="H15" s="13"/>
      <c r="I15" s="35">
        <f>G15*H15</f>
        <v>0</v>
      </c>
      <c r="L15" s="93"/>
      <c r="M15" s="57"/>
    </row>
    <row r="16" spans="1:13" ht="38.25" customHeight="1">
      <c r="A16" s="6">
        <f>1+A12</f>
        <v>5</v>
      </c>
      <c r="B16" s="6" t="s">
        <v>104</v>
      </c>
      <c r="C16" s="10" t="s">
        <v>10</v>
      </c>
      <c r="D16" s="10"/>
      <c r="E16" s="11" t="s">
        <v>103</v>
      </c>
      <c r="F16" s="49" t="s">
        <v>77</v>
      </c>
      <c r="G16" s="31">
        <v>53</v>
      </c>
      <c r="H16" s="13"/>
      <c r="I16" s="35">
        <f>G16*H16</f>
        <v>0</v>
      </c>
      <c r="L16" s="55"/>
    </row>
    <row r="17" spans="1:13" ht="23.25" customHeight="1">
      <c r="A17" s="9"/>
      <c r="B17" s="9"/>
      <c r="C17" s="9" t="s">
        <v>12</v>
      </c>
      <c r="D17" s="9"/>
      <c r="E17" s="97" t="s">
        <v>13</v>
      </c>
      <c r="F17" s="98"/>
      <c r="G17" s="98"/>
      <c r="H17" s="98"/>
      <c r="I17" s="99"/>
    </row>
    <row r="18" spans="1:13" ht="25.5" customHeight="1">
      <c r="A18" s="6">
        <v>6</v>
      </c>
      <c r="B18" s="84" t="s">
        <v>106</v>
      </c>
      <c r="C18" s="10" t="s">
        <v>12</v>
      </c>
      <c r="D18" s="10"/>
      <c r="E18" s="15" t="s">
        <v>105</v>
      </c>
      <c r="F18" s="49" t="s">
        <v>49</v>
      </c>
      <c r="G18" s="28">
        <v>8</v>
      </c>
      <c r="H18" s="13"/>
      <c r="I18" s="35">
        <f>G18*H18</f>
        <v>0</v>
      </c>
    </row>
    <row r="19" spans="1:13" ht="25.5" customHeight="1">
      <c r="A19" s="6">
        <v>7</v>
      </c>
      <c r="B19" s="6">
        <v>16</v>
      </c>
      <c r="C19" s="10" t="s">
        <v>12</v>
      </c>
      <c r="D19" s="10"/>
      <c r="E19" s="11" t="s">
        <v>95</v>
      </c>
      <c r="F19" s="49" t="s">
        <v>77</v>
      </c>
      <c r="G19" s="31">
        <v>65</v>
      </c>
      <c r="H19" s="13"/>
      <c r="I19" s="35">
        <f>G19*H19</f>
        <v>0</v>
      </c>
    </row>
    <row r="20" spans="1:13" ht="22.5" customHeight="1">
      <c r="A20" s="104" t="s">
        <v>92</v>
      </c>
      <c r="B20" s="105"/>
      <c r="C20" s="105"/>
      <c r="D20" s="105"/>
      <c r="E20" s="105"/>
      <c r="F20" s="105"/>
      <c r="G20" s="105"/>
      <c r="H20" s="106"/>
      <c r="I20" s="36">
        <f>SUM(I7:I19)</f>
        <v>0</v>
      </c>
    </row>
    <row r="21" spans="1:13" ht="22.5" customHeight="1">
      <c r="A21" s="9"/>
      <c r="B21" s="9"/>
      <c r="C21" s="9" t="s">
        <v>14</v>
      </c>
      <c r="D21" s="9" t="s">
        <v>47</v>
      </c>
      <c r="E21" s="97" t="s">
        <v>15</v>
      </c>
      <c r="F21" s="98"/>
      <c r="G21" s="98"/>
      <c r="H21" s="98"/>
      <c r="I21" s="99"/>
    </row>
    <row r="22" spans="1:13" ht="30" customHeight="1">
      <c r="A22" s="6">
        <f>1+A19</f>
        <v>8</v>
      </c>
      <c r="B22" s="6">
        <v>17.18</v>
      </c>
      <c r="C22" s="12" t="s">
        <v>16</v>
      </c>
      <c r="D22" s="12"/>
      <c r="E22" s="16" t="s">
        <v>50</v>
      </c>
      <c r="F22" s="49" t="s">
        <v>78</v>
      </c>
      <c r="G22" s="31">
        <v>2549.14</v>
      </c>
      <c r="H22" s="13"/>
      <c r="I22" s="35">
        <f>G22*H22</f>
        <v>0</v>
      </c>
    </row>
    <row r="23" spans="1:13" ht="30" customHeight="1">
      <c r="A23" s="6">
        <f>1+A22</f>
        <v>9</v>
      </c>
      <c r="B23" s="6" t="s">
        <v>107</v>
      </c>
      <c r="C23" s="10" t="s">
        <v>17</v>
      </c>
      <c r="D23" s="10"/>
      <c r="E23" s="16" t="s">
        <v>54</v>
      </c>
      <c r="F23" s="49" t="s">
        <v>78</v>
      </c>
      <c r="G23" s="32">
        <v>2020.6</v>
      </c>
      <c r="H23" s="14"/>
      <c r="I23" s="35">
        <f>G23*H23</f>
        <v>0</v>
      </c>
    </row>
    <row r="24" spans="1:13" ht="22.5" customHeight="1">
      <c r="A24" s="104" t="s">
        <v>66</v>
      </c>
      <c r="B24" s="105"/>
      <c r="C24" s="105"/>
      <c r="D24" s="105"/>
      <c r="E24" s="105"/>
      <c r="F24" s="105"/>
      <c r="G24" s="105"/>
      <c r="H24" s="106"/>
      <c r="I24" s="36">
        <f>SUM(I22:I23)</f>
        <v>0</v>
      </c>
    </row>
    <row r="25" spans="1:13" ht="22.5" customHeight="1">
      <c r="A25" s="9"/>
      <c r="B25" s="9"/>
      <c r="C25" s="9" t="s">
        <v>18</v>
      </c>
      <c r="D25" s="9" t="s">
        <v>46</v>
      </c>
      <c r="E25" s="97" t="s">
        <v>19</v>
      </c>
      <c r="F25" s="98"/>
      <c r="G25" s="98"/>
      <c r="H25" s="98"/>
      <c r="I25" s="99"/>
    </row>
    <row r="26" spans="1:13" ht="25.5" customHeight="1">
      <c r="A26" s="6">
        <f>1+A23</f>
        <v>10</v>
      </c>
      <c r="B26" s="6">
        <v>21</v>
      </c>
      <c r="C26" s="10" t="s">
        <v>20</v>
      </c>
      <c r="D26" s="10"/>
      <c r="E26" s="16" t="s">
        <v>108</v>
      </c>
      <c r="F26" s="49" t="s">
        <v>77</v>
      </c>
      <c r="G26" s="77">
        <v>5946.5</v>
      </c>
      <c r="H26" s="13"/>
      <c r="I26" s="35">
        <f>G26*H26</f>
        <v>0</v>
      </c>
      <c r="L26" s="107"/>
      <c r="M26" s="108"/>
    </row>
    <row r="27" spans="1:13" ht="25.5" customHeight="1">
      <c r="A27" s="6">
        <f>1+A26</f>
        <v>11</v>
      </c>
      <c r="B27" s="6" t="s">
        <v>112</v>
      </c>
      <c r="C27" s="10" t="s">
        <v>21</v>
      </c>
      <c r="D27" s="10"/>
      <c r="E27" s="11" t="s">
        <v>109</v>
      </c>
      <c r="F27" s="49" t="s">
        <v>77</v>
      </c>
      <c r="G27" s="77">
        <v>2228</v>
      </c>
      <c r="H27" s="52"/>
      <c r="I27" s="35">
        <f t="shared" ref="I27:I30" si="0">G27*H27</f>
        <v>0</v>
      </c>
    </row>
    <row r="28" spans="1:13" ht="25.5" customHeight="1">
      <c r="A28" s="6">
        <f t="shared" ref="A28:A31" si="1">1+A27</f>
        <v>12</v>
      </c>
      <c r="B28" s="6" t="s">
        <v>113</v>
      </c>
      <c r="C28" s="10" t="s">
        <v>21</v>
      </c>
      <c r="D28" s="10"/>
      <c r="E28" s="11" t="s">
        <v>110</v>
      </c>
      <c r="F28" s="49" t="s">
        <v>77</v>
      </c>
      <c r="G28" s="77">
        <v>3553.5</v>
      </c>
      <c r="H28" s="52"/>
      <c r="I28" s="35">
        <f t="shared" si="0"/>
        <v>0</v>
      </c>
    </row>
    <row r="29" spans="1:13" ht="25.5" customHeight="1">
      <c r="A29" s="6">
        <f t="shared" si="1"/>
        <v>13</v>
      </c>
      <c r="B29" s="6" t="s">
        <v>114</v>
      </c>
      <c r="C29" s="12" t="s">
        <v>21</v>
      </c>
      <c r="D29" s="12"/>
      <c r="E29" s="11" t="s">
        <v>111</v>
      </c>
      <c r="F29" s="49" t="s">
        <v>77</v>
      </c>
      <c r="G29" s="77">
        <v>165</v>
      </c>
      <c r="H29" s="13"/>
      <c r="I29" s="35">
        <f t="shared" si="0"/>
        <v>0</v>
      </c>
      <c r="L29" s="56"/>
    </row>
    <row r="30" spans="1:13" ht="25.5" customHeight="1">
      <c r="A30" s="6">
        <f t="shared" si="1"/>
        <v>14</v>
      </c>
      <c r="B30" s="6">
        <v>26</v>
      </c>
      <c r="C30" s="12" t="s">
        <v>22</v>
      </c>
      <c r="D30" s="12"/>
      <c r="E30" s="11" t="s">
        <v>115</v>
      </c>
      <c r="F30" s="49" t="s">
        <v>77</v>
      </c>
      <c r="G30" s="77">
        <v>4470.5</v>
      </c>
      <c r="H30" s="13"/>
      <c r="I30" s="35">
        <f t="shared" si="0"/>
        <v>0</v>
      </c>
      <c r="L30" s="57"/>
    </row>
    <row r="31" spans="1:13" ht="25.5" customHeight="1">
      <c r="A31" s="6">
        <f t="shared" si="1"/>
        <v>15</v>
      </c>
      <c r="B31" s="6" t="s">
        <v>117</v>
      </c>
      <c r="C31" s="12" t="s">
        <v>23</v>
      </c>
      <c r="D31" s="12"/>
      <c r="E31" s="11" t="s">
        <v>116</v>
      </c>
      <c r="F31" s="49" t="s">
        <v>77</v>
      </c>
      <c r="G31" s="77">
        <v>1857</v>
      </c>
      <c r="H31" s="13"/>
      <c r="I31" s="35">
        <f>G31*H31</f>
        <v>0</v>
      </c>
      <c r="L31" s="57"/>
    </row>
    <row r="32" spans="1:13" ht="23.25" customHeight="1">
      <c r="A32" s="104" t="s">
        <v>65</v>
      </c>
      <c r="B32" s="105"/>
      <c r="C32" s="105"/>
      <c r="D32" s="105"/>
      <c r="E32" s="105"/>
      <c r="F32" s="105"/>
      <c r="G32" s="105"/>
      <c r="H32" s="106"/>
      <c r="I32" s="36">
        <f>SUM(I26:I31)</f>
        <v>0</v>
      </c>
      <c r="L32" s="57"/>
    </row>
    <row r="33" spans="1:12" ht="23.25" customHeight="1">
      <c r="A33" s="9"/>
      <c r="B33" s="9"/>
      <c r="C33" s="9" t="s">
        <v>24</v>
      </c>
      <c r="D33" s="9">
        <v>45233120</v>
      </c>
      <c r="E33" s="97" t="s">
        <v>25</v>
      </c>
      <c r="F33" s="98"/>
      <c r="G33" s="98"/>
      <c r="H33" s="98"/>
      <c r="I33" s="99"/>
      <c r="L33" s="57"/>
    </row>
    <row r="34" spans="1:12" ht="38.25" customHeight="1">
      <c r="A34" s="6">
        <v>16</v>
      </c>
      <c r="B34" s="6">
        <v>30</v>
      </c>
      <c r="C34" s="10"/>
      <c r="D34" s="10"/>
      <c r="E34" s="11" t="s">
        <v>213</v>
      </c>
      <c r="F34" s="49" t="s">
        <v>77</v>
      </c>
      <c r="G34" s="31">
        <v>196</v>
      </c>
      <c r="H34" s="13"/>
      <c r="I34" s="35">
        <f>G34*H34</f>
        <v>0</v>
      </c>
      <c r="L34" s="55"/>
    </row>
    <row r="35" spans="1:12" ht="39" customHeight="1">
      <c r="A35" s="6">
        <f>1+A34</f>
        <v>17</v>
      </c>
      <c r="B35" s="6">
        <v>31</v>
      </c>
      <c r="C35" s="10" t="s">
        <v>211</v>
      </c>
      <c r="D35" s="10"/>
      <c r="E35" s="17" t="s">
        <v>212</v>
      </c>
      <c r="F35" s="49" t="s">
        <v>77</v>
      </c>
      <c r="G35" s="31">
        <v>2805</v>
      </c>
      <c r="H35" s="13"/>
      <c r="I35" s="35">
        <f t="shared" ref="I35:I40" si="2">G35*H35</f>
        <v>0</v>
      </c>
      <c r="L35" s="55"/>
    </row>
    <row r="36" spans="1:12" ht="38.25" customHeight="1">
      <c r="A36" s="6">
        <f t="shared" ref="A36:A37" si="3">1+A35</f>
        <v>18</v>
      </c>
      <c r="B36" s="6" t="s">
        <v>120</v>
      </c>
      <c r="C36" s="10" t="s">
        <v>118</v>
      </c>
      <c r="D36" s="10"/>
      <c r="E36" s="17" t="s">
        <v>119</v>
      </c>
      <c r="F36" s="49" t="s">
        <v>77</v>
      </c>
      <c r="G36" s="31">
        <v>752</v>
      </c>
      <c r="H36" s="13"/>
      <c r="I36" s="35">
        <f t="shared" si="2"/>
        <v>0</v>
      </c>
      <c r="L36" s="55"/>
    </row>
    <row r="37" spans="1:12" ht="38.25" customHeight="1">
      <c r="A37" s="6">
        <f t="shared" si="3"/>
        <v>19</v>
      </c>
      <c r="B37" s="6" t="s">
        <v>122</v>
      </c>
      <c r="C37" s="10" t="s">
        <v>118</v>
      </c>
      <c r="D37" s="10"/>
      <c r="E37" s="17" t="s">
        <v>121</v>
      </c>
      <c r="F37" s="49" t="s">
        <v>77</v>
      </c>
      <c r="G37" s="31">
        <v>1857</v>
      </c>
      <c r="H37" s="13"/>
      <c r="I37" s="35">
        <f t="shared" si="2"/>
        <v>0</v>
      </c>
      <c r="L37" s="55"/>
    </row>
    <row r="38" spans="1:12" ht="38.25" customHeight="1">
      <c r="A38" s="6">
        <v>20</v>
      </c>
      <c r="B38" s="6">
        <v>29</v>
      </c>
      <c r="C38" s="10" t="s">
        <v>26</v>
      </c>
      <c r="D38" s="10"/>
      <c r="E38" s="53" t="s">
        <v>210</v>
      </c>
      <c r="F38" s="49" t="s">
        <v>77</v>
      </c>
      <c r="G38" s="31">
        <v>1861</v>
      </c>
      <c r="H38" s="13"/>
      <c r="I38" s="35">
        <f t="shared" si="2"/>
        <v>0</v>
      </c>
      <c r="L38" s="90"/>
    </row>
    <row r="39" spans="1:12" ht="42" customHeight="1">
      <c r="A39" s="6">
        <v>21</v>
      </c>
      <c r="B39" s="6">
        <v>36</v>
      </c>
      <c r="C39" s="10" t="s">
        <v>26</v>
      </c>
      <c r="D39" s="10"/>
      <c r="E39" s="11" t="s">
        <v>123</v>
      </c>
      <c r="F39" s="49" t="s">
        <v>77</v>
      </c>
      <c r="G39" s="31">
        <v>1476</v>
      </c>
      <c r="H39" s="13"/>
      <c r="I39" s="35">
        <f t="shared" si="2"/>
        <v>0</v>
      </c>
      <c r="L39" s="55"/>
    </row>
    <row r="40" spans="1:12" ht="24.75" customHeight="1">
      <c r="A40" s="6" t="s">
        <v>206</v>
      </c>
      <c r="B40" s="6">
        <v>36</v>
      </c>
      <c r="C40" s="10" t="s">
        <v>207</v>
      </c>
      <c r="D40" s="10"/>
      <c r="E40" s="11" t="s">
        <v>208</v>
      </c>
      <c r="F40" s="49" t="s">
        <v>204</v>
      </c>
      <c r="G40" s="31">
        <v>518</v>
      </c>
      <c r="H40" s="13"/>
      <c r="I40" s="35">
        <f t="shared" si="2"/>
        <v>0</v>
      </c>
      <c r="L40" s="57"/>
    </row>
    <row r="41" spans="1:12" ht="22.5" customHeight="1">
      <c r="A41" s="104" t="s">
        <v>64</v>
      </c>
      <c r="B41" s="105"/>
      <c r="C41" s="105"/>
      <c r="D41" s="105"/>
      <c r="E41" s="105"/>
      <c r="F41" s="105"/>
      <c r="G41" s="105"/>
      <c r="H41" s="106"/>
      <c r="I41" s="36">
        <f>SUM(I34:I40)</f>
        <v>0</v>
      </c>
      <c r="L41" s="57"/>
    </row>
    <row r="42" spans="1:12" ht="22.5" customHeight="1">
      <c r="A42" s="9"/>
      <c r="B42" s="9"/>
      <c r="C42" s="9" t="s">
        <v>27</v>
      </c>
      <c r="D42" s="9" t="s">
        <v>45</v>
      </c>
      <c r="E42" s="97" t="s">
        <v>28</v>
      </c>
      <c r="F42" s="98"/>
      <c r="G42" s="98"/>
      <c r="H42" s="98"/>
      <c r="I42" s="99"/>
      <c r="L42" s="57"/>
    </row>
    <row r="43" spans="1:12" ht="42.75" customHeight="1">
      <c r="A43" s="6">
        <v>22</v>
      </c>
      <c r="B43" s="6">
        <v>37.380000000000003</v>
      </c>
      <c r="C43" s="12" t="s">
        <v>29</v>
      </c>
      <c r="D43" s="12"/>
      <c r="E43" s="11" t="s">
        <v>81</v>
      </c>
      <c r="F43" s="49" t="s">
        <v>77</v>
      </c>
      <c r="G43" s="31">
        <v>250.35</v>
      </c>
      <c r="H43" s="13"/>
      <c r="I43" s="35">
        <f>G43*H43</f>
        <v>0</v>
      </c>
      <c r="L43" s="55"/>
    </row>
    <row r="44" spans="1:12" ht="25.5" customHeight="1">
      <c r="A44" s="6">
        <v>23</v>
      </c>
      <c r="B44" s="6">
        <v>39</v>
      </c>
      <c r="C44" s="12" t="s">
        <v>30</v>
      </c>
      <c r="D44" s="12"/>
      <c r="E44" s="11" t="s">
        <v>82</v>
      </c>
      <c r="F44" s="49" t="s">
        <v>49</v>
      </c>
      <c r="G44" s="28">
        <v>44</v>
      </c>
      <c r="H44" s="13"/>
      <c r="I44" s="35">
        <f t="shared" ref="I44:I45" si="4">G44*H44</f>
        <v>0</v>
      </c>
    </row>
    <row r="45" spans="1:12" ht="25.5" customHeight="1">
      <c r="A45" s="6">
        <v>24</v>
      </c>
      <c r="B45" s="6">
        <v>40</v>
      </c>
      <c r="C45" s="12" t="s">
        <v>30</v>
      </c>
      <c r="D45" s="12"/>
      <c r="E45" s="11" t="s">
        <v>76</v>
      </c>
      <c r="F45" s="49" t="s">
        <v>49</v>
      </c>
      <c r="G45" s="28">
        <v>25</v>
      </c>
      <c r="H45" s="13"/>
      <c r="I45" s="35">
        <f t="shared" si="4"/>
        <v>0</v>
      </c>
    </row>
    <row r="46" spans="1:12" ht="23.25" customHeight="1">
      <c r="A46" s="104" t="s">
        <v>63</v>
      </c>
      <c r="B46" s="105"/>
      <c r="C46" s="105"/>
      <c r="D46" s="105"/>
      <c r="E46" s="105"/>
      <c r="F46" s="105"/>
      <c r="G46" s="105"/>
      <c r="H46" s="106"/>
      <c r="I46" s="36">
        <f>SUM(I43:I45)</f>
        <v>0</v>
      </c>
    </row>
    <row r="47" spans="1:12" ht="23.25" customHeight="1">
      <c r="A47" s="9"/>
      <c r="B47" s="9"/>
      <c r="C47" s="9" t="s">
        <v>31</v>
      </c>
      <c r="D47" s="9" t="s">
        <v>45</v>
      </c>
      <c r="E47" s="97" t="s">
        <v>32</v>
      </c>
      <c r="F47" s="98"/>
      <c r="G47" s="98"/>
      <c r="H47" s="98"/>
      <c r="I47" s="99"/>
    </row>
    <row r="48" spans="1:12" ht="51.75" customHeight="1">
      <c r="A48" s="6">
        <v>25</v>
      </c>
      <c r="B48" s="6" t="s">
        <v>124</v>
      </c>
      <c r="C48" s="10" t="s">
        <v>209</v>
      </c>
      <c r="D48" s="10"/>
      <c r="E48" s="11" t="s">
        <v>79</v>
      </c>
      <c r="F48" s="49" t="s">
        <v>33</v>
      </c>
      <c r="G48" s="31">
        <v>691</v>
      </c>
      <c r="H48" s="13"/>
      <c r="I48" s="35">
        <f>G48*H48</f>
        <v>0</v>
      </c>
      <c r="L48" s="55"/>
    </row>
    <row r="49" spans="1:13" ht="49.5" customHeight="1">
      <c r="A49" s="6">
        <f>1+A48</f>
        <v>26</v>
      </c>
      <c r="B49" s="6" t="s">
        <v>125</v>
      </c>
      <c r="C49" s="10" t="s">
        <v>209</v>
      </c>
      <c r="D49" s="10"/>
      <c r="E49" s="11" t="s">
        <v>80</v>
      </c>
      <c r="F49" s="49" t="s">
        <v>33</v>
      </c>
      <c r="G49" s="31">
        <v>505.5</v>
      </c>
      <c r="H49" s="13"/>
      <c r="I49" s="35">
        <f t="shared" ref="I49:I51" si="5">G49*H49</f>
        <v>0</v>
      </c>
      <c r="L49" s="55"/>
    </row>
    <row r="50" spans="1:13" ht="25.5" customHeight="1">
      <c r="A50" s="6">
        <v>27</v>
      </c>
      <c r="B50" s="6" t="s">
        <v>126</v>
      </c>
      <c r="C50" s="10" t="s">
        <v>34</v>
      </c>
      <c r="D50" s="10"/>
      <c r="E50" s="11" t="s">
        <v>83</v>
      </c>
      <c r="F50" s="49" t="s">
        <v>33</v>
      </c>
      <c r="G50" s="31">
        <v>1032</v>
      </c>
      <c r="H50" s="13"/>
      <c r="I50" s="35">
        <f t="shared" si="5"/>
        <v>0</v>
      </c>
      <c r="L50" s="55"/>
    </row>
    <row r="51" spans="1:13" ht="25.5" customHeight="1">
      <c r="A51" s="6">
        <v>28</v>
      </c>
      <c r="B51" s="6">
        <v>47</v>
      </c>
      <c r="C51" s="10"/>
      <c r="D51" s="10"/>
      <c r="E51" s="11" t="s">
        <v>53</v>
      </c>
      <c r="F51" s="50" t="s">
        <v>49</v>
      </c>
      <c r="G51" s="29">
        <v>36</v>
      </c>
      <c r="H51" s="14"/>
      <c r="I51" s="35">
        <f t="shared" si="5"/>
        <v>0</v>
      </c>
    </row>
    <row r="52" spans="1:13" ht="23.25" customHeight="1">
      <c r="A52" s="104" t="s">
        <v>62</v>
      </c>
      <c r="B52" s="105"/>
      <c r="C52" s="105"/>
      <c r="D52" s="105"/>
      <c r="E52" s="105"/>
      <c r="F52" s="105"/>
      <c r="G52" s="105"/>
      <c r="H52" s="106"/>
      <c r="I52" s="36">
        <f>SUM(I48:I51)</f>
        <v>0</v>
      </c>
    </row>
    <row r="53" spans="1:13" ht="23.25" customHeight="1">
      <c r="A53" s="9"/>
      <c r="B53" s="9"/>
      <c r="C53" s="9" t="s">
        <v>35</v>
      </c>
      <c r="D53" s="9" t="s">
        <v>43</v>
      </c>
      <c r="E53" s="97" t="s">
        <v>36</v>
      </c>
      <c r="F53" s="98"/>
      <c r="G53" s="98"/>
      <c r="H53" s="98"/>
      <c r="I53" s="99"/>
    </row>
    <row r="54" spans="1:13" ht="25.5" customHeight="1">
      <c r="A54" s="6">
        <f>1+A51</f>
        <v>29</v>
      </c>
      <c r="B54" s="6" t="s">
        <v>127</v>
      </c>
      <c r="C54" s="10" t="s">
        <v>37</v>
      </c>
      <c r="D54" s="10"/>
      <c r="E54" s="11" t="s">
        <v>51</v>
      </c>
      <c r="F54" s="49" t="s">
        <v>77</v>
      </c>
      <c r="G54" s="31">
        <v>2078</v>
      </c>
      <c r="H54" s="13"/>
      <c r="I54" s="35">
        <f>G54*H54</f>
        <v>0</v>
      </c>
    </row>
    <row r="55" spans="1:13" ht="25.5" customHeight="1">
      <c r="A55" s="6">
        <f>1+A54</f>
        <v>30</v>
      </c>
      <c r="B55" s="6">
        <v>50</v>
      </c>
      <c r="C55" s="10" t="s">
        <v>37</v>
      </c>
      <c r="D55" s="10"/>
      <c r="E55" s="11" t="s">
        <v>52</v>
      </c>
      <c r="F55" s="49" t="s">
        <v>77</v>
      </c>
      <c r="G55" s="31">
        <v>2078</v>
      </c>
      <c r="H55" s="13"/>
      <c r="I55" s="35">
        <f>G55*H55</f>
        <v>0</v>
      </c>
    </row>
    <row r="56" spans="1:13" ht="23.25" customHeight="1">
      <c r="A56" s="104" t="s">
        <v>61</v>
      </c>
      <c r="B56" s="105"/>
      <c r="C56" s="105"/>
      <c r="D56" s="105"/>
      <c r="E56" s="105"/>
      <c r="F56" s="105"/>
      <c r="G56" s="105"/>
      <c r="H56" s="106"/>
      <c r="I56" s="36">
        <f>+I54+I55</f>
        <v>0</v>
      </c>
    </row>
    <row r="57" spans="1:13" ht="23.25" customHeight="1">
      <c r="A57" s="9"/>
      <c r="B57" s="9"/>
      <c r="C57" s="9" t="s">
        <v>38</v>
      </c>
      <c r="D57" s="9"/>
      <c r="E57" s="97" t="s">
        <v>39</v>
      </c>
      <c r="F57" s="98"/>
      <c r="G57" s="98"/>
      <c r="H57" s="98"/>
      <c r="I57" s="99"/>
    </row>
    <row r="58" spans="1:13" ht="35.25" customHeight="1">
      <c r="A58" s="6">
        <f>1+A55</f>
        <v>31</v>
      </c>
      <c r="B58" s="6">
        <v>51</v>
      </c>
      <c r="C58" s="10" t="s">
        <v>40</v>
      </c>
      <c r="D58" s="10"/>
      <c r="E58" s="11" t="s">
        <v>128</v>
      </c>
      <c r="F58" s="49" t="s">
        <v>49</v>
      </c>
      <c r="G58" s="28">
        <v>49</v>
      </c>
      <c r="H58" s="13"/>
      <c r="I58" s="35">
        <f>G58*H58</f>
        <v>0</v>
      </c>
    </row>
    <row r="59" spans="1:13" ht="42" customHeight="1">
      <c r="A59" s="6">
        <v>32</v>
      </c>
      <c r="B59" s="6">
        <v>52</v>
      </c>
      <c r="C59" s="10" t="s">
        <v>40</v>
      </c>
      <c r="D59" s="10"/>
      <c r="E59" s="11" t="s">
        <v>41</v>
      </c>
      <c r="F59" s="49" t="s">
        <v>49</v>
      </c>
      <c r="G59" s="28">
        <v>246</v>
      </c>
      <c r="H59" s="13"/>
      <c r="I59" s="35">
        <f t="shared" ref="I59:I60" si="6">G59*H59</f>
        <v>0</v>
      </c>
      <c r="L59" s="57"/>
      <c r="M59" s="57"/>
    </row>
    <row r="60" spans="1:13" ht="36" customHeight="1">
      <c r="A60" s="6">
        <v>33</v>
      </c>
      <c r="B60" s="6">
        <v>53</v>
      </c>
      <c r="C60" s="10" t="s">
        <v>40</v>
      </c>
      <c r="D60" s="10"/>
      <c r="E60" s="11" t="s">
        <v>129</v>
      </c>
      <c r="F60" s="49" t="s">
        <v>49</v>
      </c>
      <c r="G60" s="28">
        <v>358</v>
      </c>
      <c r="H60" s="13"/>
      <c r="I60" s="35">
        <f t="shared" si="6"/>
        <v>0</v>
      </c>
      <c r="L60" s="94"/>
      <c r="M60" s="57"/>
    </row>
    <row r="61" spans="1:13" ht="23.25" customHeight="1" thickBot="1">
      <c r="A61" s="104" t="s">
        <v>60</v>
      </c>
      <c r="B61" s="105"/>
      <c r="C61" s="105"/>
      <c r="D61" s="105"/>
      <c r="E61" s="105"/>
      <c r="F61" s="105"/>
      <c r="G61" s="105"/>
      <c r="H61" s="106"/>
      <c r="I61" s="36">
        <f>SUM(I58:I60)</f>
        <v>0</v>
      </c>
      <c r="L61" s="57"/>
      <c r="M61" s="57"/>
    </row>
    <row r="62" spans="1:13" ht="30" customHeight="1" thickBot="1">
      <c r="A62" s="110" t="s">
        <v>93</v>
      </c>
      <c r="B62" s="111"/>
      <c r="C62" s="111"/>
      <c r="D62" s="111"/>
      <c r="E62" s="111"/>
      <c r="F62" s="111"/>
      <c r="G62" s="111"/>
      <c r="H62" s="113"/>
      <c r="I62" s="39">
        <f>I20+I24+I32+I41+I46+I52+I56+I61</f>
        <v>0</v>
      </c>
      <c r="L62" s="57"/>
      <c r="M62" s="57"/>
    </row>
    <row r="63" spans="1:13" ht="26.25" customHeight="1" thickBot="1">
      <c r="A63" s="101" t="s">
        <v>75</v>
      </c>
      <c r="B63" s="102"/>
      <c r="C63" s="102"/>
      <c r="D63" s="102"/>
      <c r="E63" s="102"/>
      <c r="F63" s="102"/>
      <c r="G63" s="102"/>
      <c r="H63" s="102"/>
      <c r="I63" s="103"/>
      <c r="L63" s="57"/>
      <c r="M63" s="57"/>
    </row>
    <row r="64" spans="1:13" ht="25.5" customHeight="1">
      <c r="A64" s="44"/>
      <c r="B64" s="44"/>
      <c r="C64" s="44"/>
      <c r="D64" s="44" t="s">
        <v>86</v>
      </c>
      <c r="E64" s="117" t="s">
        <v>71</v>
      </c>
      <c r="F64" s="118"/>
      <c r="G64" s="118"/>
      <c r="H64" s="118"/>
      <c r="I64" s="119"/>
    </row>
    <row r="65" spans="1:9" ht="84">
      <c r="A65" s="68">
        <v>34</v>
      </c>
      <c r="B65" s="69" t="s">
        <v>131</v>
      </c>
      <c r="C65" s="1" t="s">
        <v>97</v>
      </c>
      <c r="D65" s="2"/>
      <c r="E65" s="23" t="s">
        <v>154</v>
      </c>
      <c r="F65" s="2" t="s">
        <v>33</v>
      </c>
      <c r="G65" s="3">
        <v>123.13</v>
      </c>
      <c r="H65" s="74"/>
      <c r="I65" s="35">
        <f>G65*H65</f>
        <v>0</v>
      </c>
    </row>
    <row r="66" spans="1:9" ht="84">
      <c r="A66" s="68">
        <f t="shared" ref="A66:A71" si="7">1+A65</f>
        <v>35</v>
      </c>
      <c r="B66" s="69" t="s">
        <v>133</v>
      </c>
      <c r="C66" s="1" t="s">
        <v>97</v>
      </c>
      <c r="D66" s="2"/>
      <c r="E66" s="23" t="s">
        <v>132</v>
      </c>
      <c r="F66" s="2" t="s">
        <v>33</v>
      </c>
      <c r="G66" s="3">
        <v>9.07</v>
      </c>
      <c r="H66" s="74"/>
      <c r="I66" s="35">
        <f t="shared" ref="I66:I73" si="8">G66*H66</f>
        <v>0</v>
      </c>
    </row>
    <row r="67" spans="1:9" ht="124.5">
      <c r="A67" s="68">
        <f t="shared" si="7"/>
        <v>36</v>
      </c>
      <c r="B67" s="69" t="s">
        <v>136</v>
      </c>
      <c r="C67" s="1" t="s">
        <v>97</v>
      </c>
      <c r="D67" s="2"/>
      <c r="E67" s="23" t="s">
        <v>134</v>
      </c>
      <c r="F67" s="2" t="s">
        <v>33</v>
      </c>
      <c r="G67" s="3">
        <v>72.2</v>
      </c>
      <c r="H67" s="74"/>
      <c r="I67" s="35">
        <f t="shared" si="8"/>
        <v>0</v>
      </c>
    </row>
    <row r="68" spans="1:9" ht="124.5">
      <c r="A68" s="68">
        <f t="shared" si="7"/>
        <v>37</v>
      </c>
      <c r="B68" s="69" t="s">
        <v>137</v>
      </c>
      <c r="C68" s="1" t="s">
        <v>97</v>
      </c>
      <c r="D68" s="2"/>
      <c r="E68" s="23" t="s">
        <v>135</v>
      </c>
      <c r="F68" s="2" t="s">
        <v>33</v>
      </c>
      <c r="G68" s="3">
        <v>110.08</v>
      </c>
      <c r="H68" s="74"/>
      <c r="I68" s="35">
        <f t="shared" si="8"/>
        <v>0</v>
      </c>
    </row>
    <row r="69" spans="1:9" ht="124.5">
      <c r="A69" s="68">
        <f t="shared" si="7"/>
        <v>38</v>
      </c>
      <c r="B69" s="69" t="s">
        <v>138</v>
      </c>
      <c r="C69" s="1" t="s">
        <v>97</v>
      </c>
      <c r="D69" s="2"/>
      <c r="E69" s="23" t="s">
        <v>69</v>
      </c>
      <c r="F69" s="2" t="s">
        <v>33</v>
      </c>
      <c r="G69" s="3">
        <v>159.44</v>
      </c>
      <c r="H69" s="74"/>
      <c r="I69" s="35">
        <f t="shared" si="8"/>
        <v>0</v>
      </c>
    </row>
    <row r="70" spans="1:9" ht="60">
      <c r="A70" s="68">
        <f t="shared" si="7"/>
        <v>39</v>
      </c>
      <c r="B70" s="69">
        <v>36</v>
      </c>
      <c r="C70" s="1" t="s">
        <v>67</v>
      </c>
      <c r="D70" s="2"/>
      <c r="E70" s="18" t="s">
        <v>68</v>
      </c>
      <c r="F70" s="2" t="s">
        <v>56</v>
      </c>
      <c r="G70" s="45">
        <v>9</v>
      </c>
      <c r="H70" s="74"/>
      <c r="I70" s="35">
        <f t="shared" si="8"/>
        <v>0</v>
      </c>
    </row>
    <row r="71" spans="1:9" ht="72">
      <c r="A71" s="68">
        <f t="shared" si="7"/>
        <v>40</v>
      </c>
      <c r="B71" s="69" t="s">
        <v>141</v>
      </c>
      <c r="C71" s="1" t="s">
        <v>67</v>
      </c>
      <c r="D71" s="2"/>
      <c r="E71" s="18" t="s">
        <v>139</v>
      </c>
      <c r="F71" s="2" t="s">
        <v>56</v>
      </c>
      <c r="G71" s="45">
        <v>1</v>
      </c>
      <c r="H71" s="74"/>
      <c r="I71" s="35">
        <f t="shared" si="8"/>
        <v>0</v>
      </c>
    </row>
    <row r="72" spans="1:9" ht="60">
      <c r="A72" s="69">
        <v>41</v>
      </c>
      <c r="B72" s="70">
        <v>35</v>
      </c>
      <c r="C72" s="1" t="s">
        <v>67</v>
      </c>
      <c r="D72" s="60"/>
      <c r="E72" s="18" t="s">
        <v>140</v>
      </c>
      <c r="F72" s="60" t="s">
        <v>56</v>
      </c>
      <c r="G72" s="61">
        <v>5</v>
      </c>
      <c r="H72" s="75"/>
      <c r="I72" s="35">
        <f t="shared" si="8"/>
        <v>0</v>
      </c>
    </row>
    <row r="73" spans="1:9" ht="48">
      <c r="A73" s="69">
        <v>42</v>
      </c>
      <c r="B73" s="70">
        <v>37</v>
      </c>
      <c r="C73" s="1" t="s">
        <v>67</v>
      </c>
      <c r="D73" s="60"/>
      <c r="E73" s="26" t="s">
        <v>84</v>
      </c>
      <c r="F73" s="60" t="s">
        <v>49</v>
      </c>
      <c r="G73" s="61">
        <v>20</v>
      </c>
      <c r="H73" s="75"/>
      <c r="I73" s="35">
        <f t="shared" si="8"/>
        <v>0</v>
      </c>
    </row>
    <row r="74" spans="1:9">
      <c r="A74" s="69">
        <v>43</v>
      </c>
      <c r="B74" s="70">
        <v>39</v>
      </c>
      <c r="C74" s="1" t="s">
        <v>67</v>
      </c>
      <c r="D74" s="60"/>
      <c r="E74" s="26" t="s">
        <v>142</v>
      </c>
      <c r="F74" s="60" t="s">
        <v>56</v>
      </c>
      <c r="G74" s="61">
        <v>1</v>
      </c>
      <c r="H74" s="75"/>
      <c r="I74" s="37">
        <f t="shared" ref="I74:I81" si="9">ROUND(G74*H74,2)</f>
        <v>0</v>
      </c>
    </row>
    <row r="75" spans="1:9">
      <c r="A75" s="69">
        <v>44</v>
      </c>
      <c r="B75" s="70">
        <v>38</v>
      </c>
      <c r="C75" s="1" t="s">
        <v>67</v>
      </c>
      <c r="D75" s="60"/>
      <c r="E75" s="26" t="s">
        <v>143</v>
      </c>
      <c r="F75" s="60" t="s">
        <v>56</v>
      </c>
      <c r="G75" s="61">
        <v>1</v>
      </c>
      <c r="H75" s="75"/>
      <c r="I75" s="37">
        <f t="shared" si="9"/>
        <v>0</v>
      </c>
    </row>
    <row r="76" spans="1:9" ht="24">
      <c r="A76" s="69">
        <v>45</v>
      </c>
      <c r="B76" s="70">
        <v>40</v>
      </c>
      <c r="C76" s="1" t="s">
        <v>67</v>
      </c>
      <c r="D76" s="60"/>
      <c r="E76" s="85" t="s">
        <v>144</v>
      </c>
      <c r="F76" s="60" t="s">
        <v>56</v>
      </c>
      <c r="G76" s="61">
        <v>3</v>
      </c>
      <c r="H76" s="75"/>
      <c r="I76" s="37">
        <f t="shared" si="9"/>
        <v>0</v>
      </c>
    </row>
    <row r="77" spans="1:9" ht="24">
      <c r="A77" s="69">
        <v>46</v>
      </c>
      <c r="B77" s="70">
        <v>48</v>
      </c>
      <c r="C77" s="1" t="s">
        <v>67</v>
      </c>
      <c r="D77" s="60"/>
      <c r="E77" s="87" t="s">
        <v>145</v>
      </c>
      <c r="F77" s="60" t="s">
        <v>56</v>
      </c>
      <c r="G77" s="61">
        <v>1</v>
      </c>
      <c r="H77" s="75"/>
      <c r="I77" s="37">
        <f t="shared" si="9"/>
        <v>0</v>
      </c>
    </row>
    <row r="78" spans="1:9" ht="36">
      <c r="A78" s="69">
        <v>47</v>
      </c>
      <c r="B78" s="70" t="s">
        <v>146</v>
      </c>
      <c r="C78" s="1" t="s">
        <v>67</v>
      </c>
      <c r="D78" s="60"/>
      <c r="E78" s="88" t="s">
        <v>148</v>
      </c>
      <c r="F78" s="60" t="s">
        <v>147</v>
      </c>
      <c r="G78" s="61">
        <v>1</v>
      </c>
      <c r="H78" s="75"/>
      <c r="I78" s="37">
        <f t="shared" si="9"/>
        <v>0</v>
      </c>
    </row>
    <row r="79" spans="1:9" ht="48">
      <c r="A79" s="69">
        <v>48</v>
      </c>
      <c r="B79" s="70" t="s">
        <v>150</v>
      </c>
      <c r="C79" s="1" t="s">
        <v>67</v>
      </c>
      <c r="D79" s="60"/>
      <c r="E79" s="86" t="s">
        <v>149</v>
      </c>
      <c r="F79" s="60" t="s">
        <v>49</v>
      </c>
      <c r="G79" s="61">
        <v>2</v>
      </c>
      <c r="H79" s="75"/>
      <c r="I79" s="37">
        <f t="shared" si="9"/>
        <v>0</v>
      </c>
    </row>
    <row r="80" spans="1:9" ht="24">
      <c r="A80" s="68">
        <v>49</v>
      </c>
      <c r="B80" s="70">
        <v>22</v>
      </c>
      <c r="C80" s="40" t="s">
        <v>67</v>
      </c>
      <c r="D80" s="60"/>
      <c r="E80" s="26" t="s">
        <v>151</v>
      </c>
      <c r="F80" s="60" t="s">
        <v>49</v>
      </c>
      <c r="G80" s="61">
        <v>100</v>
      </c>
      <c r="H80" s="75"/>
      <c r="I80" s="37">
        <f t="shared" si="9"/>
        <v>0</v>
      </c>
    </row>
    <row r="81" spans="1:9" ht="15.75" thickBot="1">
      <c r="A81" s="68">
        <f>1+A80</f>
        <v>50</v>
      </c>
      <c r="B81" s="70">
        <v>23</v>
      </c>
      <c r="C81" s="40" t="s">
        <v>67</v>
      </c>
      <c r="D81" s="25"/>
      <c r="E81" s="26" t="s">
        <v>152</v>
      </c>
      <c r="F81" s="25" t="s">
        <v>153</v>
      </c>
      <c r="G81" s="46">
        <v>88</v>
      </c>
      <c r="H81" s="76"/>
      <c r="I81" s="37">
        <f t="shared" si="9"/>
        <v>0</v>
      </c>
    </row>
    <row r="82" spans="1:9" ht="23.25" customHeight="1" thickBot="1">
      <c r="A82" s="110" t="s">
        <v>70</v>
      </c>
      <c r="B82" s="111"/>
      <c r="C82" s="111"/>
      <c r="D82" s="111"/>
      <c r="E82" s="111"/>
      <c r="F82" s="111"/>
      <c r="G82" s="111"/>
      <c r="H82" s="112"/>
      <c r="I82" s="38">
        <f>SUM(I65:I81)</f>
        <v>0</v>
      </c>
    </row>
    <row r="83" spans="1:9" ht="27" customHeight="1" thickBot="1">
      <c r="A83" s="101" t="s">
        <v>156</v>
      </c>
      <c r="B83" s="102"/>
      <c r="C83" s="102"/>
      <c r="D83" s="102"/>
      <c r="E83" s="102"/>
      <c r="F83" s="102"/>
      <c r="G83" s="102"/>
      <c r="H83" s="102"/>
      <c r="I83" s="103"/>
    </row>
    <row r="84" spans="1:9" ht="25.5" customHeight="1">
      <c r="A84" s="44"/>
      <c r="B84" s="44"/>
      <c r="C84" s="44" t="s">
        <v>57</v>
      </c>
      <c r="D84" s="44" t="s">
        <v>58</v>
      </c>
      <c r="E84" s="114" t="s">
        <v>55</v>
      </c>
      <c r="F84" s="115"/>
      <c r="G84" s="115"/>
      <c r="H84" s="115"/>
      <c r="I84" s="116"/>
    </row>
    <row r="85" spans="1:9">
      <c r="A85" s="6">
        <f>1+A81</f>
        <v>51</v>
      </c>
      <c r="B85" s="6">
        <v>1</v>
      </c>
      <c r="C85" s="10" t="s">
        <v>57</v>
      </c>
      <c r="D85" s="71"/>
      <c r="E85" s="19" t="s">
        <v>171</v>
      </c>
      <c r="F85" s="27" t="s">
        <v>78</v>
      </c>
      <c r="G85" s="33">
        <v>95.04</v>
      </c>
      <c r="H85" s="72"/>
      <c r="I85" s="35">
        <f t="shared" ref="I85:I105" si="10">ROUND(G85*H85,2)</f>
        <v>0</v>
      </c>
    </row>
    <row r="86" spans="1:9">
      <c r="A86" s="6">
        <f>1+A85</f>
        <v>52</v>
      </c>
      <c r="B86" s="6">
        <v>2</v>
      </c>
      <c r="C86" s="10" t="s">
        <v>57</v>
      </c>
      <c r="D86" s="71"/>
      <c r="E86" s="19" t="s">
        <v>157</v>
      </c>
      <c r="F86" s="27" t="s">
        <v>33</v>
      </c>
      <c r="G86" s="33">
        <v>30</v>
      </c>
      <c r="H86" s="72"/>
      <c r="I86" s="35">
        <f t="shared" si="10"/>
        <v>0</v>
      </c>
    </row>
    <row r="87" spans="1:9" ht="26.25">
      <c r="A87" s="6">
        <f t="shared" ref="A87:A105" si="11">1+A86</f>
        <v>53</v>
      </c>
      <c r="B87" s="6">
        <v>3</v>
      </c>
      <c r="C87" s="10" t="s">
        <v>57</v>
      </c>
      <c r="D87" s="71"/>
      <c r="E87" s="19" t="s">
        <v>158</v>
      </c>
      <c r="F87" s="27" t="s">
        <v>49</v>
      </c>
      <c r="G87" s="47">
        <v>2</v>
      </c>
      <c r="H87" s="72"/>
      <c r="I87" s="35">
        <f t="shared" si="10"/>
        <v>0</v>
      </c>
    </row>
    <row r="88" spans="1:9" ht="24">
      <c r="A88" s="6">
        <f t="shared" si="11"/>
        <v>54</v>
      </c>
      <c r="B88" s="6">
        <v>4</v>
      </c>
      <c r="C88" s="10" t="s">
        <v>57</v>
      </c>
      <c r="D88" s="71"/>
      <c r="E88" s="19" t="s">
        <v>159</v>
      </c>
      <c r="F88" s="27" t="s">
        <v>33</v>
      </c>
      <c r="G88" s="33">
        <v>297</v>
      </c>
      <c r="H88" s="72"/>
      <c r="I88" s="35">
        <f t="shared" si="10"/>
        <v>0</v>
      </c>
    </row>
    <row r="89" spans="1:9" ht="24">
      <c r="A89" s="6">
        <f t="shared" si="11"/>
        <v>55</v>
      </c>
      <c r="B89" s="73">
        <v>5</v>
      </c>
      <c r="C89" s="12" t="s">
        <v>57</v>
      </c>
      <c r="D89" s="71"/>
      <c r="E89" s="17" t="s">
        <v>160</v>
      </c>
      <c r="F89" s="49" t="s">
        <v>33</v>
      </c>
      <c r="G89" s="31">
        <v>25</v>
      </c>
      <c r="H89" s="72"/>
      <c r="I89" s="35">
        <f t="shared" si="10"/>
        <v>0</v>
      </c>
    </row>
    <row r="90" spans="1:9" ht="24">
      <c r="A90" s="6">
        <f t="shared" si="11"/>
        <v>56</v>
      </c>
      <c r="B90" s="6">
        <v>6</v>
      </c>
      <c r="C90" s="10" t="s">
        <v>57</v>
      </c>
      <c r="D90" s="71"/>
      <c r="E90" s="17" t="s">
        <v>161</v>
      </c>
      <c r="F90" s="27" t="s">
        <v>33</v>
      </c>
      <c r="G90" s="33">
        <v>214</v>
      </c>
      <c r="H90" s="72"/>
      <c r="I90" s="35">
        <f t="shared" si="10"/>
        <v>0</v>
      </c>
    </row>
    <row r="91" spans="1:9" ht="24">
      <c r="A91" s="6">
        <f t="shared" si="11"/>
        <v>57</v>
      </c>
      <c r="B91" s="6">
        <v>7</v>
      </c>
      <c r="C91" s="10" t="s">
        <v>57</v>
      </c>
      <c r="D91" s="71"/>
      <c r="E91" s="17" t="s">
        <v>162</v>
      </c>
      <c r="F91" s="27" t="s">
        <v>33</v>
      </c>
      <c r="G91" s="33">
        <v>248</v>
      </c>
      <c r="H91" s="72"/>
      <c r="I91" s="35">
        <f t="shared" si="10"/>
        <v>0</v>
      </c>
    </row>
    <row r="92" spans="1:9" ht="26.25">
      <c r="A92" s="6">
        <f t="shared" si="11"/>
        <v>58</v>
      </c>
      <c r="B92" s="6">
        <v>8</v>
      </c>
      <c r="C92" s="10" t="s">
        <v>57</v>
      </c>
      <c r="D92" s="71"/>
      <c r="E92" s="19" t="s">
        <v>90</v>
      </c>
      <c r="F92" s="27" t="s">
        <v>33</v>
      </c>
      <c r="G92" s="33">
        <v>444</v>
      </c>
      <c r="H92" s="72"/>
      <c r="I92" s="35">
        <f t="shared" si="10"/>
        <v>0</v>
      </c>
    </row>
    <row r="93" spans="1:9" ht="38.25">
      <c r="A93" s="6">
        <f t="shared" si="11"/>
        <v>59</v>
      </c>
      <c r="B93" s="6">
        <v>9</v>
      </c>
      <c r="C93" s="10" t="s">
        <v>57</v>
      </c>
      <c r="D93" s="71"/>
      <c r="E93" s="19" t="s">
        <v>163</v>
      </c>
      <c r="F93" s="27" t="s">
        <v>49</v>
      </c>
      <c r="G93" s="33">
        <v>18</v>
      </c>
      <c r="H93" s="72"/>
      <c r="I93" s="35">
        <f t="shared" si="10"/>
        <v>0</v>
      </c>
    </row>
    <row r="94" spans="1:9" ht="24">
      <c r="A94" s="6">
        <f t="shared" si="11"/>
        <v>60</v>
      </c>
      <c r="B94" s="6">
        <v>10</v>
      </c>
      <c r="C94" s="10" t="s">
        <v>57</v>
      </c>
      <c r="D94" s="71"/>
      <c r="E94" s="19" t="s">
        <v>164</v>
      </c>
      <c r="F94" s="27" t="s">
        <v>49</v>
      </c>
      <c r="G94" s="47">
        <v>8</v>
      </c>
      <c r="H94" s="72"/>
      <c r="I94" s="35">
        <f t="shared" si="10"/>
        <v>0</v>
      </c>
    </row>
    <row r="95" spans="1:9">
      <c r="A95" s="6">
        <f t="shared" si="11"/>
        <v>61</v>
      </c>
      <c r="B95" s="6">
        <v>11</v>
      </c>
      <c r="C95" s="10" t="s">
        <v>57</v>
      </c>
      <c r="D95" s="71"/>
      <c r="E95" s="19" t="s">
        <v>165</v>
      </c>
      <c r="F95" s="27" t="s">
        <v>49</v>
      </c>
      <c r="G95" s="47">
        <v>8</v>
      </c>
      <c r="H95" s="72"/>
      <c r="I95" s="35">
        <f t="shared" si="10"/>
        <v>0</v>
      </c>
    </row>
    <row r="96" spans="1:9" ht="38.25">
      <c r="A96" s="6">
        <f t="shared" si="11"/>
        <v>62</v>
      </c>
      <c r="B96" s="6">
        <v>12</v>
      </c>
      <c r="C96" s="10" t="s">
        <v>57</v>
      </c>
      <c r="D96" s="71"/>
      <c r="E96" s="19" t="s">
        <v>166</v>
      </c>
      <c r="F96" s="27" t="s">
        <v>167</v>
      </c>
      <c r="G96" s="47">
        <v>16</v>
      </c>
      <c r="H96" s="72"/>
      <c r="I96" s="35">
        <f t="shared" si="10"/>
        <v>0</v>
      </c>
    </row>
    <row r="97" spans="1:12">
      <c r="A97" s="6">
        <f t="shared" si="11"/>
        <v>63</v>
      </c>
      <c r="B97" s="6">
        <v>13</v>
      </c>
      <c r="C97" s="10" t="s">
        <v>57</v>
      </c>
      <c r="D97" s="71"/>
      <c r="E97" s="19" t="s">
        <v>169</v>
      </c>
      <c r="F97" s="27" t="s">
        <v>49</v>
      </c>
      <c r="G97" s="47">
        <v>8</v>
      </c>
      <c r="H97" s="72"/>
      <c r="I97" s="35">
        <f t="shared" si="10"/>
        <v>0</v>
      </c>
    </row>
    <row r="98" spans="1:12">
      <c r="A98" s="6">
        <f t="shared" si="11"/>
        <v>64</v>
      </c>
      <c r="B98" s="6">
        <v>14</v>
      </c>
      <c r="C98" s="10" t="s">
        <v>57</v>
      </c>
      <c r="D98" s="71"/>
      <c r="E98" s="19" t="s">
        <v>168</v>
      </c>
      <c r="F98" s="27" t="s">
        <v>49</v>
      </c>
      <c r="G98" s="47">
        <v>8</v>
      </c>
      <c r="H98" s="72"/>
      <c r="I98" s="35">
        <f t="shared" si="10"/>
        <v>0</v>
      </c>
    </row>
    <row r="99" spans="1:12" ht="24">
      <c r="A99" s="6">
        <f t="shared" si="11"/>
        <v>65</v>
      </c>
      <c r="B99" s="6">
        <v>15</v>
      </c>
      <c r="C99" s="10" t="s">
        <v>57</v>
      </c>
      <c r="D99" s="71"/>
      <c r="E99" s="19" t="s">
        <v>170</v>
      </c>
      <c r="F99" s="27" t="s">
        <v>78</v>
      </c>
      <c r="G99" s="33">
        <v>95.04</v>
      </c>
      <c r="H99" s="72"/>
      <c r="I99" s="35">
        <f t="shared" si="10"/>
        <v>0</v>
      </c>
    </row>
    <row r="100" spans="1:12" ht="24">
      <c r="A100" s="6">
        <f t="shared" si="11"/>
        <v>66</v>
      </c>
      <c r="B100" s="6">
        <v>16</v>
      </c>
      <c r="C100" s="10" t="s">
        <v>57</v>
      </c>
      <c r="D100" s="71"/>
      <c r="E100" s="19" t="s">
        <v>172</v>
      </c>
      <c r="F100" s="27" t="s">
        <v>78</v>
      </c>
      <c r="G100" s="33">
        <v>95.04</v>
      </c>
      <c r="H100" s="72"/>
      <c r="I100" s="35">
        <f t="shared" si="10"/>
        <v>0</v>
      </c>
    </row>
    <row r="101" spans="1:12">
      <c r="A101" s="6">
        <f t="shared" si="11"/>
        <v>67</v>
      </c>
      <c r="B101" s="6">
        <v>17</v>
      </c>
      <c r="C101" s="10" t="s">
        <v>57</v>
      </c>
      <c r="D101" s="71"/>
      <c r="E101" s="19" t="s">
        <v>173</v>
      </c>
      <c r="F101" s="27" t="s">
        <v>174</v>
      </c>
      <c r="G101" s="47">
        <v>10</v>
      </c>
      <c r="H101" s="72"/>
      <c r="I101" s="35">
        <f t="shared" si="10"/>
        <v>0</v>
      </c>
    </row>
    <row r="102" spans="1:12">
      <c r="A102" s="6">
        <f t="shared" si="11"/>
        <v>68</v>
      </c>
      <c r="B102" s="6">
        <v>18</v>
      </c>
      <c r="C102" s="10" t="s">
        <v>57</v>
      </c>
      <c r="D102" s="71"/>
      <c r="E102" s="19" t="s">
        <v>175</v>
      </c>
      <c r="F102" s="27" t="s">
        <v>49</v>
      </c>
      <c r="G102" s="47">
        <v>2</v>
      </c>
      <c r="H102" s="72"/>
      <c r="I102" s="35">
        <f t="shared" si="10"/>
        <v>0</v>
      </c>
    </row>
    <row r="103" spans="1:12" ht="24">
      <c r="A103" s="6">
        <f t="shared" si="11"/>
        <v>69</v>
      </c>
      <c r="B103" s="6">
        <v>19</v>
      </c>
      <c r="C103" s="10" t="s">
        <v>57</v>
      </c>
      <c r="D103" s="71"/>
      <c r="E103" s="19" t="s">
        <v>176</v>
      </c>
      <c r="F103" s="27" t="s">
        <v>49</v>
      </c>
      <c r="G103" s="47">
        <v>1</v>
      </c>
      <c r="H103" s="72"/>
      <c r="I103" s="35">
        <f t="shared" si="10"/>
        <v>0</v>
      </c>
    </row>
    <row r="104" spans="1:12" ht="24">
      <c r="A104" s="6">
        <f t="shared" si="11"/>
        <v>70</v>
      </c>
      <c r="B104" s="6">
        <v>20</v>
      </c>
      <c r="C104" s="10" t="s">
        <v>57</v>
      </c>
      <c r="D104" s="71"/>
      <c r="E104" s="19" t="s">
        <v>177</v>
      </c>
      <c r="F104" s="27" t="s">
        <v>49</v>
      </c>
      <c r="G104" s="47">
        <v>16</v>
      </c>
      <c r="H104" s="72"/>
      <c r="I104" s="35">
        <f t="shared" si="10"/>
        <v>0</v>
      </c>
    </row>
    <row r="105" spans="1:12" ht="15.75" thickBot="1">
      <c r="A105" s="6">
        <f t="shared" si="11"/>
        <v>71</v>
      </c>
      <c r="B105" s="6">
        <v>21</v>
      </c>
      <c r="C105" s="10" t="s">
        <v>57</v>
      </c>
      <c r="D105" s="71"/>
      <c r="E105" s="19" t="s">
        <v>178</v>
      </c>
      <c r="F105" s="27" t="s">
        <v>49</v>
      </c>
      <c r="G105" s="47">
        <v>1</v>
      </c>
      <c r="H105" s="72"/>
      <c r="I105" s="35">
        <f t="shared" si="10"/>
        <v>0</v>
      </c>
      <c r="L105" s="22" t="s">
        <v>91</v>
      </c>
    </row>
    <row r="106" spans="1:12" ht="23.25" customHeight="1" thickBot="1">
      <c r="A106" s="110" t="s">
        <v>184</v>
      </c>
      <c r="B106" s="111"/>
      <c r="C106" s="111"/>
      <c r="D106" s="111"/>
      <c r="E106" s="111"/>
      <c r="F106" s="111"/>
      <c r="G106" s="111"/>
      <c r="H106" s="112"/>
      <c r="I106" s="39">
        <f>SUM(I85:I105)</f>
        <v>0</v>
      </c>
    </row>
    <row r="107" spans="1:12" ht="22.5" customHeight="1">
      <c r="A107" s="9"/>
      <c r="B107" s="9"/>
      <c r="C107" s="9" t="s">
        <v>57</v>
      </c>
      <c r="D107" s="9" t="s">
        <v>181</v>
      </c>
      <c r="E107" s="97" t="s">
        <v>182</v>
      </c>
      <c r="F107" s="98"/>
      <c r="G107" s="98"/>
      <c r="H107" s="98"/>
      <c r="I107" s="99">
        <f>SUM(I108:I112)</f>
        <v>0</v>
      </c>
      <c r="L107" s="57"/>
    </row>
    <row r="108" spans="1:12" s="58" customFormat="1" ht="22.5" customHeight="1">
      <c r="A108" s="6">
        <f>+A105+1</f>
        <v>72</v>
      </c>
      <c r="B108" s="6">
        <v>1</v>
      </c>
      <c r="C108" s="10" t="s">
        <v>57</v>
      </c>
      <c r="D108" s="21"/>
      <c r="E108" s="19" t="s">
        <v>185</v>
      </c>
      <c r="F108" s="27" t="s">
        <v>78</v>
      </c>
      <c r="G108" s="10">
        <v>30.36</v>
      </c>
      <c r="H108" s="20"/>
      <c r="I108" s="35">
        <f t="shared" ref="I108:I127" si="12">ROUND(G108*H108,2)</f>
        <v>0</v>
      </c>
    </row>
    <row r="109" spans="1:12" s="58" customFormat="1" ht="24">
      <c r="A109" s="6">
        <f>1+A108</f>
        <v>73</v>
      </c>
      <c r="B109" s="6">
        <v>2</v>
      </c>
      <c r="C109" s="10" t="s">
        <v>57</v>
      </c>
      <c r="D109" s="21"/>
      <c r="E109" s="19" t="s">
        <v>159</v>
      </c>
      <c r="F109" s="10" t="s">
        <v>33</v>
      </c>
      <c r="G109" s="59">
        <v>69</v>
      </c>
      <c r="H109" s="20"/>
      <c r="I109" s="35">
        <f t="shared" si="12"/>
        <v>0</v>
      </c>
    </row>
    <row r="110" spans="1:12" s="58" customFormat="1" ht="24">
      <c r="A110" s="6">
        <f t="shared" ref="A110:A127" si="13">1+A109</f>
        <v>74</v>
      </c>
      <c r="B110" s="6">
        <v>3</v>
      </c>
      <c r="C110" s="10" t="s">
        <v>57</v>
      </c>
      <c r="D110" s="21"/>
      <c r="E110" s="15" t="s">
        <v>186</v>
      </c>
      <c r="F110" s="10" t="s">
        <v>33</v>
      </c>
      <c r="G110" s="59">
        <v>44</v>
      </c>
      <c r="H110" s="20"/>
      <c r="I110" s="35">
        <f t="shared" si="12"/>
        <v>0</v>
      </c>
    </row>
    <row r="111" spans="1:12" s="58" customFormat="1" ht="24">
      <c r="A111" s="6">
        <f t="shared" si="13"/>
        <v>75</v>
      </c>
      <c r="B111" s="6">
        <v>4</v>
      </c>
      <c r="C111" s="10" t="s">
        <v>57</v>
      </c>
      <c r="D111" s="21"/>
      <c r="E111" s="15" t="s">
        <v>187</v>
      </c>
      <c r="F111" s="10" t="s">
        <v>33</v>
      </c>
      <c r="G111" s="59">
        <v>44</v>
      </c>
      <c r="H111" s="20"/>
      <c r="I111" s="35">
        <f t="shared" si="12"/>
        <v>0</v>
      </c>
    </row>
    <row r="112" spans="1:12" s="58" customFormat="1" ht="26.25">
      <c r="A112" s="6">
        <f t="shared" si="13"/>
        <v>76</v>
      </c>
      <c r="B112" s="6">
        <v>5</v>
      </c>
      <c r="C112" s="10" t="s">
        <v>57</v>
      </c>
      <c r="D112" s="21"/>
      <c r="E112" s="19" t="s">
        <v>188</v>
      </c>
      <c r="F112" s="10" t="s">
        <v>33</v>
      </c>
      <c r="G112" s="59">
        <v>75</v>
      </c>
      <c r="H112" s="20"/>
      <c r="I112" s="35">
        <f t="shared" si="12"/>
        <v>0</v>
      </c>
    </row>
    <row r="113" spans="1:9" s="58" customFormat="1" ht="50.25">
      <c r="A113" s="6">
        <f t="shared" si="13"/>
        <v>77</v>
      </c>
      <c r="B113" s="6">
        <v>6</v>
      </c>
      <c r="C113" s="10" t="s">
        <v>57</v>
      </c>
      <c r="D113" s="21"/>
      <c r="E113" s="15" t="s">
        <v>189</v>
      </c>
      <c r="F113" s="10" t="s">
        <v>49</v>
      </c>
      <c r="G113" s="89">
        <v>6</v>
      </c>
      <c r="H113" s="20"/>
      <c r="I113" s="35">
        <f t="shared" si="12"/>
        <v>0</v>
      </c>
    </row>
    <row r="114" spans="1:9" s="58" customFormat="1">
      <c r="A114" s="6">
        <f t="shared" si="13"/>
        <v>78</v>
      </c>
      <c r="B114" s="6">
        <v>7</v>
      </c>
      <c r="C114" s="10" t="s">
        <v>57</v>
      </c>
      <c r="D114" s="21"/>
      <c r="E114" s="15" t="s">
        <v>190</v>
      </c>
      <c r="F114" s="10" t="s">
        <v>174</v>
      </c>
      <c r="G114" s="89">
        <v>3</v>
      </c>
      <c r="H114" s="20"/>
      <c r="I114" s="35">
        <f t="shared" si="12"/>
        <v>0</v>
      </c>
    </row>
    <row r="115" spans="1:9" s="58" customFormat="1" ht="24">
      <c r="A115" s="6">
        <f t="shared" si="13"/>
        <v>79</v>
      </c>
      <c r="B115" s="6">
        <v>8</v>
      </c>
      <c r="C115" s="10" t="s">
        <v>57</v>
      </c>
      <c r="D115" s="21"/>
      <c r="E115" s="19" t="s">
        <v>170</v>
      </c>
      <c r="F115" s="27" t="s">
        <v>78</v>
      </c>
      <c r="G115" s="59">
        <v>30.36</v>
      </c>
      <c r="H115" s="20"/>
      <c r="I115" s="35">
        <f t="shared" si="12"/>
        <v>0</v>
      </c>
    </row>
    <row r="116" spans="1:9" s="58" customFormat="1" ht="24">
      <c r="A116" s="6">
        <f t="shared" si="13"/>
        <v>80</v>
      </c>
      <c r="B116" s="6">
        <v>9</v>
      </c>
      <c r="C116" s="10" t="s">
        <v>57</v>
      </c>
      <c r="D116" s="21"/>
      <c r="E116" s="19" t="s">
        <v>172</v>
      </c>
      <c r="F116" s="27" t="s">
        <v>78</v>
      </c>
      <c r="G116" s="59">
        <v>30.36</v>
      </c>
      <c r="H116" s="20"/>
      <c r="I116" s="35">
        <f t="shared" si="12"/>
        <v>0</v>
      </c>
    </row>
    <row r="117" spans="1:9" s="58" customFormat="1">
      <c r="A117" s="6">
        <f t="shared" si="13"/>
        <v>81</v>
      </c>
      <c r="B117" s="6">
        <v>10</v>
      </c>
      <c r="C117" s="10" t="s">
        <v>57</v>
      </c>
      <c r="D117" s="21"/>
      <c r="E117" s="19" t="s">
        <v>178</v>
      </c>
      <c r="F117" s="10" t="s">
        <v>49</v>
      </c>
      <c r="G117" s="89">
        <v>1</v>
      </c>
      <c r="H117" s="20"/>
      <c r="I117" s="35">
        <f t="shared" si="12"/>
        <v>0</v>
      </c>
    </row>
    <row r="118" spans="1:9" s="58" customFormat="1" ht="24">
      <c r="A118" s="6">
        <f t="shared" si="13"/>
        <v>82</v>
      </c>
      <c r="B118" s="6">
        <v>11</v>
      </c>
      <c r="C118" s="10" t="s">
        <v>57</v>
      </c>
      <c r="D118" s="21"/>
      <c r="E118" s="19" t="s">
        <v>191</v>
      </c>
      <c r="F118" s="27" t="s">
        <v>78</v>
      </c>
      <c r="G118" s="59">
        <v>13.12</v>
      </c>
      <c r="H118" s="20"/>
      <c r="I118" s="35">
        <f t="shared" si="12"/>
        <v>0</v>
      </c>
    </row>
    <row r="119" spans="1:9" s="58" customFormat="1" ht="24">
      <c r="A119" s="6">
        <f t="shared" si="13"/>
        <v>83</v>
      </c>
      <c r="B119" s="6">
        <v>12</v>
      </c>
      <c r="C119" s="10" t="s">
        <v>57</v>
      </c>
      <c r="D119" s="21"/>
      <c r="E119" s="19" t="s">
        <v>159</v>
      </c>
      <c r="F119" s="10" t="s">
        <v>33</v>
      </c>
      <c r="G119" s="59">
        <v>41</v>
      </c>
      <c r="H119" s="20"/>
      <c r="I119" s="35">
        <f t="shared" si="12"/>
        <v>0</v>
      </c>
    </row>
    <row r="120" spans="1:9" s="58" customFormat="1" ht="24">
      <c r="A120" s="6">
        <f t="shared" si="13"/>
        <v>84</v>
      </c>
      <c r="B120" s="6">
        <v>13</v>
      </c>
      <c r="C120" s="10" t="s">
        <v>57</v>
      </c>
      <c r="D120" s="21"/>
      <c r="E120" s="15" t="s">
        <v>192</v>
      </c>
      <c r="F120" s="10" t="s">
        <v>33</v>
      </c>
      <c r="G120" s="59">
        <v>38</v>
      </c>
      <c r="H120" s="20"/>
      <c r="I120" s="35">
        <f t="shared" si="12"/>
        <v>0</v>
      </c>
    </row>
    <row r="121" spans="1:9" s="58" customFormat="1" ht="24">
      <c r="A121" s="6">
        <f t="shared" si="13"/>
        <v>85</v>
      </c>
      <c r="B121" s="6">
        <v>14</v>
      </c>
      <c r="C121" s="10" t="s">
        <v>57</v>
      </c>
      <c r="D121" s="21"/>
      <c r="E121" s="15" t="s">
        <v>193</v>
      </c>
      <c r="F121" s="10" t="s">
        <v>33</v>
      </c>
      <c r="G121" s="59">
        <v>45</v>
      </c>
      <c r="H121" s="20"/>
      <c r="I121" s="35">
        <f t="shared" si="12"/>
        <v>0</v>
      </c>
    </row>
    <row r="122" spans="1:9" s="58" customFormat="1" ht="26.25">
      <c r="A122" s="6">
        <f t="shared" si="13"/>
        <v>86</v>
      </c>
      <c r="B122" s="6">
        <v>15</v>
      </c>
      <c r="C122" s="10" t="s">
        <v>57</v>
      </c>
      <c r="D122" s="21"/>
      <c r="E122" s="19" t="s">
        <v>194</v>
      </c>
      <c r="F122" s="10" t="s">
        <v>33</v>
      </c>
      <c r="G122" s="59">
        <v>44</v>
      </c>
      <c r="H122" s="20"/>
      <c r="I122" s="35">
        <f t="shared" si="12"/>
        <v>0</v>
      </c>
    </row>
    <row r="123" spans="1:9" s="58" customFormat="1" ht="50.25">
      <c r="A123" s="6">
        <f t="shared" si="13"/>
        <v>87</v>
      </c>
      <c r="B123" s="6">
        <v>16</v>
      </c>
      <c r="C123" s="10" t="s">
        <v>57</v>
      </c>
      <c r="D123" s="21"/>
      <c r="E123" s="15" t="s">
        <v>195</v>
      </c>
      <c r="F123" s="10" t="s">
        <v>196</v>
      </c>
      <c r="G123" s="89">
        <v>4</v>
      </c>
      <c r="H123" s="20"/>
      <c r="I123" s="35">
        <f t="shared" si="12"/>
        <v>0</v>
      </c>
    </row>
    <row r="124" spans="1:9" s="58" customFormat="1" ht="24">
      <c r="A124" s="6">
        <f t="shared" si="13"/>
        <v>88</v>
      </c>
      <c r="B124" s="6">
        <v>17</v>
      </c>
      <c r="C124" s="10" t="s">
        <v>57</v>
      </c>
      <c r="D124" s="21"/>
      <c r="E124" s="19" t="s">
        <v>170</v>
      </c>
      <c r="F124" s="27" t="s">
        <v>78</v>
      </c>
      <c r="G124" s="59">
        <v>13.12</v>
      </c>
      <c r="H124" s="20"/>
      <c r="I124" s="35">
        <f t="shared" si="12"/>
        <v>0</v>
      </c>
    </row>
    <row r="125" spans="1:9" s="58" customFormat="1" ht="24">
      <c r="A125" s="6">
        <f t="shared" si="13"/>
        <v>89</v>
      </c>
      <c r="B125" s="6">
        <v>18</v>
      </c>
      <c r="C125" s="10" t="s">
        <v>57</v>
      </c>
      <c r="D125" s="21"/>
      <c r="E125" s="19" t="s">
        <v>172</v>
      </c>
      <c r="F125" s="27" t="s">
        <v>78</v>
      </c>
      <c r="G125" s="59">
        <v>13.12</v>
      </c>
      <c r="H125" s="20"/>
      <c r="I125" s="35">
        <f t="shared" si="12"/>
        <v>0</v>
      </c>
    </row>
    <row r="126" spans="1:9" s="58" customFormat="1">
      <c r="A126" s="6">
        <f t="shared" si="13"/>
        <v>90</v>
      </c>
      <c r="B126" s="6">
        <v>19</v>
      </c>
      <c r="C126" s="10" t="s">
        <v>57</v>
      </c>
      <c r="D126" s="21"/>
      <c r="E126" s="15" t="s">
        <v>197</v>
      </c>
      <c r="F126" s="10" t="s">
        <v>174</v>
      </c>
      <c r="G126" s="89">
        <v>2</v>
      </c>
      <c r="H126" s="20"/>
      <c r="I126" s="35">
        <f t="shared" si="12"/>
        <v>0</v>
      </c>
    </row>
    <row r="127" spans="1:9" s="58" customFormat="1" ht="15.75" thickBot="1">
      <c r="A127" s="6">
        <f t="shared" si="13"/>
        <v>91</v>
      </c>
      <c r="B127" s="6">
        <v>20</v>
      </c>
      <c r="C127" s="10" t="s">
        <v>57</v>
      </c>
      <c r="D127" s="21"/>
      <c r="E127" s="19" t="s">
        <v>178</v>
      </c>
      <c r="F127" s="10" t="s">
        <v>49</v>
      </c>
      <c r="G127" s="89">
        <v>1</v>
      </c>
      <c r="H127" s="20"/>
      <c r="I127" s="35">
        <f t="shared" si="12"/>
        <v>0</v>
      </c>
    </row>
    <row r="128" spans="1:9" ht="23.25" customHeight="1" thickBot="1">
      <c r="A128" s="110" t="s">
        <v>183</v>
      </c>
      <c r="B128" s="111"/>
      <c r="C128" s="111"/>
      <c r="D128" s="111"/>
      <c r="E128" s="111"/>
      <c r="F128" s="111"/>
      <c r="G128" s="111"/>
      <c r="H128" s="112"/>
      <c r="I128" s="39">
        <f>SUM(I108:I127)</f>
        <v>0</v>
      </c>
    </row>
    <row r="129" spans="1:9" ht="24.75" customHeight="1">
      <c r="A129" s="109" t="s">
        <v>130</v>
      </c>
      <c r="B129" s="109"/>
      <c r="C129" s="109"/>
      <c r="D129" s="109"/>
      <c r="E129" s="109"/>
      <c r="F129" s="109"/>
      <c r="G129" s="109"/>
      <c r="H129" s="109"/>
      <c r="I129" s="109"/>
    </row>
    <row r="130" spans="1:9" ht="24.75" customHeight="1">
      <c r="A130" s="95" t="s">
        <v>73</v>
      </c>
      <c r="B130" s="95"/>
      <c r="C130" s="95"/>
      <c r="D130" s="95"/>
      <c r="E130" s="95"/>
      <c r="F130" s="95"/>
      <c r="G130" s="95"/>
      <c r="H130" s="95"/>
      <c r="I130" s="78">
        <f>+I62</f>
        <v>0</v>
      </c>
    </row>
    <row r="131" spans="1:9" ht="24.75" customHeight="1">
      <c r="A131" s="95" t="s">
        <v>74</v>
      </c>
      <c r="B131" s="95"/>
      <c r="C131" s="95"/>
      <c r="D131" s="95"/>
      <c r="E131" s="95"/>
      <c r="F131" s="95"/>
      <c r="G131" s="95"/>
      <c r="H131" s="95"/>
      <c r="I131" s="78">
        <f>+I82</f>
        <v>0</v>
      </c>
    </row>
    <row r="132" spans="1:9" ht="24.75" customHeight="1">
      <c r="A132" s="95" t="s">
        <v>179</v>
      </c>
      <c r="B132" s="95"/>
      <c r="C132" s="95"/>
      <c r="D132" s="95"/>
      <c r="E132" s="95"/>
      <c r="F132" s="95"/>
      <c r="G132" s="95"/>
      <c r="H132" s="95"/>
      <c r="I132" s="78">
        <f>+I106</f>
        <v>0</v>
      </c>
    </row>
    <row r="133" spans="1:9" ht="24.75" customHeight="1">
      <c r="A133" s="95" t="s">
        <v>180</v>
      </c>
      <c r="B133" s="95"/>
      <c r="C133" s="95"/>
      <c r="D133" s="95"/>
      <c r="E133" s="95"/>
      <c r="F133" s="95"/>
      <c r="G133" s="95"/>
      <c r="H133" s="95"/>
      <c r="I133" s="78">
        <f>+I128</f>
        <v>0</v>
      </c>
    </row>
    <row r="134" spans="1:9" ht="24.75" customHeight="1">
      <c r="A134" s="95" t="s">
        <v>198</v>
      </c>
      <c r="B134" s="95"/>
      <c r="C134" s="95"/>
      <c r="D134" s="95"/>
      <c r="E134" s="95"/>
      <c r="F134" s="95"/>
      <c r="G134" s="95"/>
      <c r="H134" s="95"/>
      <c r="I134" s="78">
        <f>+I130+I131+I132+I133</f>
        <v>0</v>
      </c>
    </row>
  </sheetData>
  <mergeCells count="38">
    <mergeCell ref="E6:I6"/>
    <mergeCell ref="A129:I129"/>
    <mergeCell ref="A130:H130"/>
    <mergeCell ref="E107:I107"/>
    <mergeCell ref="A128:H128"/>
    <mergeCell ref="A63:I63"/>
    <mergeCell ref="A62:H62"/>
    <mergeCell ref="A83:I83"/>
    <mergeCell ref="A106:H106"/>
    <mergeCell ref="E84:I84"/>
    <mergeCell ref="A82:H82"/>
    <mergeCell ref="E64:I64"/>
    <mergeCell ref="A52:H52"/>
    <mergeCell ref="A56:H56"/>
    <mergeCell ref="A61:H61"/>
    <mergeCell ref="L26:M26"/>
    <mergeCell ref="A46:H46"/>
    <mergeCell ref="A131:H131"/>
    <mergeCell ref="A132:H132"/>
    <mergeCell ref="A133:H133"/>
    <mergeCell ref="A32:H32"/>
    <mergeCell ref="A41:H41"/>
    <mergeCell ref="A134:H134"/>
    <mergeCell ref="A1:I1"/>
    <mergeCell ref="E57:I57"/>
    <mergeCell ref="E53:I53"/>
    <mergeCell ref="E47:I47"/>
    <mergeCell ref="E42:I42"/>
    <mergeCell ref="E33:I33"/>
    <mergeCell ref="E25:I25"/>
    <mergeCell ref="E21:I21"/>
    <mergeCell ref="E17:I17"/>
    <mergeCell ref="E11:I11"/>
    <mergeCell ref="A2:I2"/>
    <mergeCell ref="A3:I3"/>
    <mergeCell ref="A20:H20"/>
    <mergeCell ref="A24:H24"/>
    <mergeCell ref="E8:I8"/>
  </mergeCells>
  <pageMargins left="0.70866141732283472" right="0.39370078740157483" top="0.74803149606299213" bottom="0.74803149606299213" header="0.31496062992125984" footer="0.31496062992125984"/>
  <pageSetup paperSize="9" scale="67" orientation="portrait" r:id="rId1"/>
  <headerFooter>
    <oddHeader>&amp;RZałącznik nr 6 - TER</oddHeader>
    <oddFooter>&amp;RTabela elementów rozliczeniowych - strona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TER - edytowalny</vt:lpstr>
      <vt:lpstr>'TER - edytowalny'!Obszar_wydruku</vt:lpstr>
      <vt:lpstr>'TER - edytowalny'!Tytuły_wydruku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Bloch</dc:creator>
  <cp:lastModifiedBy>egraj</cp:lastModifiedBy>
  <cp:lastPrinted>2018-09-13T09:34:16Z</cp:lastPrinted>
  <dcterms:created xsi:type="dcterms:W3CDTF">2016-09-28T11:40:28Z</dcterms:created>
  <dcterms:modified xsi:type="dcterms:W3CDTF">2018-10-25T09:56:41Z</dcterms:modified>
</cp:coreProperties>
</file>