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<sst xmlns="http://schemas.openxmlformats.org/spreadsheetml/2006/main" count="329" uniqueCount="259">
  <si>
    <t>Lp.</t>
  </si>
  <si>
    <t>Wyszczególnienie</t>
  </si>
  <si>
    <t>1.0</t>
  </si>
  <si>
    <t>2.0</t>
  </si>
  <si>
    <t>3.0</t>
  </si>
  <si>
    <t>3.1</t>
  </si>
  <si>
    <t>4.0</t>
  </si>
  <si>
    <t>5.0</t>
  </si>
  <si>
    <t>6.0</t>
  </si>
  <si>
    <t>Instalacja wodociągowa</t>
  </si>
  <si>
    <t>WARTOŚĆ NETTO</t>
  </si>
  <si>
    <t>VAT    23 %</t>
  </si>
  <si>
    <t>WARTOŚĆ BRUTTO</t>
  </si>
  <si>
    <t>sierpień</t>
  </si>
  <si>
    <t>Termin realizacji</t>
  </si>
  <si>
    <t>wrzesień</t>
  </si>
  <si>
    <t>październik</t>
  </si>
  <si>
    <t>3.2</t>
  </si>
  <si>
    <t>3.3</t>
  </si>
  <si>
    <t>4.1</t>
  </si>
  <si>
    <t>4.2</t>
  </si>
  <si>
    <t>5.1</t>
  </si>
  <si>
    <t>5.2</t>
  </si>
  <si>
    <t>5.3</t>
  </si>
  <si>
    <t>5.4</t>
  </si>
  <si>
    <t>20-26.04</t>
  </si>
  <si>
    <t>maj</t>
  </si>
  <si>
    <t>czerwiec</t>
  </si>
  <si>
    <t>11-17.05</t>
  </si>
  <si>
    <t>18-24.05</t>
  </si>
  <si>
    <t>25-31.05</t>
  </si>
  <si>
    <t>lipiec</t>
  </si>
  <si>
    <t>15-21.06</t>
  </si>
  <si>
    <t>22-28.06</t>
  </si>
  <si>
    <t>13-19.07</t>
  </si>
  <si>
    <t>20-26.07</t>
  </si>
  <si>
    <t>10-16.08</t>
  </si>
  <si>
    <t>17-23.08</t>
  </si>
  <si>
    <t>24-30.08</t>
  </si>
  <si>
    <t>14-20.09</t>
  </si>
  <si>
    <t>21-27.09</t>
  </si>
  <si>
    <t>12-18.10</t>
  </si>
  <si>
    <t>19-25.10</t>
  </si>
  <si>
    <t>Sporządził : Dariusz Łuksza</t>
  </si>
  <si>
    <t>Roboty ziemne</t>
  </si>
  <si>
    <t>Sufity podwieszane</t>
  </si>
  <si>
    <t>Instalacja hydrantowa</t>
  </si>
  <si>
    <t>5.5</t>
  </si>
  <si>
    <t>5.6</t>
  </si>
  <si>
    <t>5.7</t>
  </si>
  <si>
    <t>5.8</t>
  </si>
  <si>
    <t>Przygotowanie terenu budowy, zabezpieczenie terenu budowy</t>
  </si>
  <si>
    <t>Prace rozbiórkowe</t>
  </si>
  <si>
    <t>Docieplenie dachu</t>
  </si>
  <si>
    <t>Fundamenty i piwnice</t>
  </si>
  <si>
    <t>Konstrukcja parteru</t>
  </si>
  <si>
    <t>Konstrukcja piętra</t>
  </si>
  <si>
    <t>Dach konstrukcja</t>
  </si>
  <si>
    <t>Dach - pokrycie hali</t>
  </si>
  <si>
    <t>Niecki basenowe z stali nierdzewnej</t>
  </si>
  <si>
    <t>Stan surowy</t>
  </si>
  <si>
    <t>Dachy - pokrycie części niskich</t>
  </si>
  <si>
    <t>Stolarka okienna</t>
  </si>
  <si>
    <t>Stolarka drzwiowa</t>
  </si>
  <si>
    <t>Ścianki działowe</t>
  </si>
  <si>
    <t>Tynki i okładziny wewnętrzne</t>
  </si>
  <si>
    <t>Podłoża, posadzki</t>
  </si>
  <si>
    <t>Balustrady</t>
  </si>
  <si>
    <t>Okładziny schodów wewnętrznych</t>
  </si>
  <si>
    <t>Prace malarskie</t>
  </si>
  <si>
    <t>Elewacja</t>
  </si>
  <si>
    <t>Schody zewnętrzne</t>
  </si>
  <si>
    <t>Podjazd dla osób niepełnosprawnych</t>
  </si>
  <si>
    <t>Parkingi i chodniki</t>
  </si>
  <si>
    <t>Tereny zielone, wycinki i nasadzenia drzew</t>
  </si>
  <si>
    <t>Stan wykończeniowy</t>
  </si>
  <si>
    <t>Urządzenia dla osób niepełnosprawnych</t>
  </si>
  <si>
    <t>Wyposażenie basenu</t>
  </si>
  <si>
    <t>Podstawowe wyposażenie basenu</t>
  </si>
  <si>
    <t>Instalacja centralnego ogrzewania</t>
  </si>
  <si>
    <t>Kanalizacja sanitarna</t>
  </si>
  <si>
    <t>Pomieszczenie dla niepełnosprawnych</t>
  </si>
  <si>
    <t>Instalacja solarna</t>
  </si>
  <si>
    <t>Wentylacja mechaniczna</t>
  </si>
  <si>
    <t>Roboty budowlane w budynku</t>
  </si>
  <si>
    <t>Kanalizacja deszczowa</t>
  </si>
  <si>
    <t>Roboty budowlane poza budynkiem</t>
  </si>
  <si>
    <t>INSTALACJA ELEKTRYCZNA</t>
  </si>
  <si>
    <t>SYSTEM SYGNALIZACJI WŁAMANIA I NAPADU (SSWiN)</t>
  </si>
  <si>
    <t>SYSTEM TELEWIZJI DOZOROWEJ (CCTV)</t>
  </si>
  <si>
    <t>EKRANY LED</t>
  </si>
  <si>
    <t>SYSTEM NAGŁOŚNIENIA</t>
  </si>
  <si>
    <t>SYSTEM ODDYMIANIA</t>
  </si>
  <si>
    <t>OGRZEWANIE RYNIEN I RUR SPUSTOWYCH</t>
  </si>
  <si>
    <t>OŚWIETLENIE ZEWNĘTRZNE</t>
  </si>
  <si>
    <t>OBIEG BASENU PŁYWACKIEGO</t>
  </si>
  <si>
    <t>OBIEG BASENU DO NAUKI PŁYWANIA</t>
  </si>
  <si>
    <t>INSTALACJE</t>
  </si>
  <si>
    <t>POZOSTAŁE WYPOSAŻENIE</t>
  </si>
  <si>
    <t>PRÓBA I URUCHOMIENIE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</si>
  <si>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</si>
  <si>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</si>
  <si>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</si>
  <si>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</si>
  <si>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</si>
  <si>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</si>
  <si>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</si>
  <si>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</si>
  <si>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</si>
  <si>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</si>
  <si>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</si>
  <si>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</si>
  <si>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</si>
  <si>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</si>
  <si>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</si>
  <si>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</si>
  <si>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</si>
  <si>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</si>
  <si>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</si>
  <si>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</si>
  <si>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</si>
  <si>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</si>
  <si>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</si>
  <si>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3.3.1</t>
  </si>
  <si>
    <t>3.3.2</t>
  </si>
  <si>
    <t>7.0</t>
  </si>
  <si>
    <t>4.1.1</t>
  </si>
  <si>
    <t>4.1.2</t>
  </si>
  <si>
    <t>4.1.3</t>
  </si>
  <si>
    <t>4.1.4</t>
  </si>
  <si>
    <t>4.1.5</t>
  </si>
  <si>
    <t>4.1.6</t>
  </si>
  <si>
    <t>4.1.7</t>
  </si>
  <si>
    <t>16-22.11</t>
  </si>
  <si>
    <t>23-29.11</t>
  </si>
  <si>
    <t>listopad</t>
  </si>
  <si>
    <t>14-20.12</t>
  </si>
  <si>
    <t>21-27.12</t>
  </si>
  <si>
    <t>grudzień</t>
  </si>
  <si>
    <t>kwiecień</t>
  </si>
  <si>
    <t>styczeń</t>
  </si>
  <si>
    <t>luty</t>
  </si>
  <si>
    <t>marzec</t>
  </si>
  <si>
    <t>4.2.1</t>
  </si>
  <si>
    <t>4.2.2</t>
  </si>
  <si>
    <t xml:space="preserve">                                                                                                            Rozbudowa budynku Szkoły Podstawowej nr 10 przy ul. Kazimierza Królewicza 63 w Szczecinie o budynek basenu wraz z zapleczem oraz rozbiórka istniejącego basenu</t>
  </si>
  <si>
    <t>20.04.2015</t>
  </si>
  <si>
    <t>10.05.2015</t>
  </si>
  <si>
    <t>04.05.2015</t>
  </si>
  <si>
    <t>26.06.2016</t>
  </si>
  <si>
    <t>14.02.2016</t>
  </si>
  <si>
    <t>29.06.2015</t>
  </si>
  <si>
    <t>26.07.2015</t>
  </si>
  <si>
    <t>21.06.2015</t>
  </si>
  <si>
    <t>01.06.2015</t>
  </si>
  <si>
    <t>15.06.2015</t>
  </si>
  <si>
    <t>20.07.2015</t>
  </si>
  <si>
    <t>23.08.2015</t>
  </si>
  <si>
    <t>17.08.2015</t>
  </si>
  <si>
    <t>20.09.2015</t>
  </si>
  <si>
    <t>14.09.2015</t>
  </si>
  <si>
    <t>18.10.2015</t>
  </si>
  <si>
    <t>05.10.2015</t>
  </si>
  <si>
    <t>01.11.2015</t>
  </si>
  <si>
    <t>22.11.2015</t>
  </si>
  <si>
    <t>25.01.2016</t>
  </si>
  <si>
    <t>14.12.2015</t>
  </si>
  <si>
    <t>17.01.2016</t>
  </si>
  <si>
    <t>16.11.2015</t>
  </si>
  <si>
    <t>20.03.2016</t>
  </si>
  <si>
    <t>01.02.2016</t>
  </si>
  <si>
    <t>04.01.2016</t>
  </si>
  <si>
    <t>18.04.2016</t>
  </si>
  <si>
    <t>21.03.2016</t>
  </si>
  <si>
    <t>17.04.2016</t>
  </si>
  <si>
    <t>02.11.2015</t>
  </si>
  <si>
    <t>13.12.2015</t>
  </si>
  <si>
    <t>21.09.2015</t>
  </si>
  <si>
    <t>25.10.2015</t>
  </si>
  <si>
    <t>15.11.2015</t>
  </si>
  <si>
    <t>19.06.2016</t>
  </si>
  <si>
    <t>12.06.2016</t>
  </si>
  <si>
    <t>07.12.2015</t>
  </si>
  <si>
    <t>07.02.2016</t>
  </si>
  <si>
    <t>03.08.2015</t>
  </si>
  <si>
    <t>13.09.2015</t>
  </si>
  <si>
    <t>26.10.2015</t>
  </si>
  <si>
    <t>20.12.2015</t>
  </si>
  <si>
    <t>04.10.2015</t>
  </si>
  <si>
    <t>27-03.05</t>
  </si>
  <si>
    <t>04-10.05</t>
  </si>
  <si>
    <t>01-07.06</t>
  </si>
  <si>
    <t>08-14.06</t>
  </si>
  <si>
    <t>29.06-05.07</t>
  </si>
  <si>
    <t>06-12.07</t>
  </si>
  <si>
    <t>27.07-02.08</t>
  </si>
  <si>
    <t>03-09.08</t>
  </si>
  <si>
    <t>31.08-06.09</t>
  </si>
  <si>
    <t>07-13.09</t>
  </si>
  <si>
    <t>28.09-04.10</t>
  </si>
  <si>
    <t>05-11.10</t>
  </si>
  <si>
    <t>26.10 -01.11</t>
  </si>
  <si>
    <t>02-08.11</t>
  </si>
  <si>
    <t>09-15.11</t>
  </si>
  <si>
    <t>30.11-06.12</t>
  </si>
  <si>
    <t>07-13.12</t>
  </si>
  <si>
    <t>28.12-03.01</t>
  </si>
  <si>
    <t>04-10.01</t>
  </si>
  <si>
    <t>11-17.01</t>
  </si>
  <si>
    <t>18-24.01</t>
  </si>
  <si>
    <t>25-31.01</t>
  </si>
  <si>
    <t>01-07.02</t>
  </si>
  <si>
    <t>08-14.02</t>
  </si>
  <si>
    <t>15-21.02</t>
  </si>
  <si>
    <t>22-28.02</t>
  </si>
  <si>
    <t>29.02-06.03</t>
  </si>
  <si>
    <t>07-13.03</t>
  </si>
  <si>
    <t>14-20.03</t>
  </si>
  <si>
    <t>21-27.03</t>
  </si>
  <si>
    <t>28.03-03.04</t>
  </si>
  <si>
    <t>04-10.04</t>
  </si>
  <si>
    <t>11-17.04</t>
  </si>
  <si>
    <t>18-24.04</t>
  </si>
  <si>
    <t>15.02.2016</t>
  </si>
  <si>
    <t>Budynek basenu z zapleczem przy SP nr 10                 Σ= 3 886 148,66 zł</t>
  </si>
  <si>
    <t>25.04-01.05</t>
  </si>
  <si>
    <t>02-08.05</t>
  </si>
  <si>
    <t>09-15.05</t>
  </si>
  <si>
    <t>16-22.05</t>
  </si>
  <si>
    <t>23-29.05</t>
  </si>
  <si>
    <t>30.05-5.06</t>
  </si>
  <si>
    <t>06-12.06</t>
  </si>
  <si>
    <t>13-19.06</t>
  </si>
  <si>
    <t>20-26.06</t>
  </si>
  <si>
    <t>27.06-03.07</t>
  </si>
  <si>
    <t>04-07.07</t>
  </si>
  <si>
    <r>
      <t xml:space="preserve">BRANŻA SANITARNA                                                     </t>
    </r>
    <r>
      <rPr>
        <b/>
        <sz val="10"/>
        <color indexed="8"/>
        <rFont val="Arial"/>
        <family val="2"/>
      </rPr>
      <t>Σ= 735 837,22 zł</t>
    </r>
  </si>
  <si>
    <r>
      <t xml:space="preserve">Instalacje elektryczne i teletechniczneA                       </t>
    </r>
    <r>
      <rPr>
        <b/>
        <sz val="10"/>
        <color indexed="8"/>
        <rFont val="Arial"/>
        <family val="2"/>
      </rPr>
      <t>Σ= 221914,37</t>
    </r>
  </si>
  <si>
    <r>
      <t xml:space="preserve">System ESOK                                                                   </t>
    </r>
    <r>
      <rPr>
        <b/>
        <sz val="10"/>
        <color indexed="8"/>
        <rFont val="Arial"/>
        <family val="2"/>
      </rPr>
      <t>Σ= 47913,54</t>
    </r>
  </si>
  <si>
    <r>
      <t xml:space="preserve">Technologia wody basenowej                                       </t>
    </r>
    <r>
      <rPr>
        <b/>
        <sz val="10"/>
        <color indexed="8"/>
        <rFont val="Arial"/>
        <family val="2"/>
      </rPr>
      <t>Σ= 633836,73</t>
    </r>
  </si>
  <si>
    <t>22.05.2016</t>
  </si>
  <si>
    <t>13.03.2016</t>
  </si>
  <si>
    <t>01.05.2016</t>
  </si>
  <si>
    <t>02.05.2016</t>
  </si>
  <si>
    <t>23.05.2016</t>
  </si>
  <si>
    <t>29.05.2016</t>
  </si>
  <si>
    <t>29-05.2016</t>
  </si>
  <si>
    <t>30.05.2016</t>
  </si>
  <si>
    <t>7.1</t>
  </si>
  <si>
    <t>7.2</t>
  </si>
  <si>
    <t>7.3</t>
  </si>
  <si>
    <t>7.4</t>
  </si>
  <si>
    <t>7.5</t>
  </si>
  <si>
    <t>razem</t>
  </si>
  <si>
    <t>07.06.2015</t>
  </si>
  <si>
    <t>27.12.2016</t>
  </si>
  <si>
    <t>IV-XI 2015</t>
  </si>
  <si>
    <t>XII 2015-VII 2016</t>
  </si>
  <si>
    <t>HARMONOGRAM RZECZOWO - FINANSOWO - TERMINOWY KBUD Krzysztof Łuksza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</si>
</sst>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medium"/>
      <top style="thin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12" borderId="10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left" vertical="center" indent="1"/>
    </xf>
    <xf numFmtId="0" fontId="49" fillId="12" borderId="13" xfId="0" applyFont="1" applyFill="1" applyBorder="1" applyAlignment="1">
      <alignment horizontal="left" vertical="center" indent="1"/>
    </xf>
    <xf numFmtId="0" fontId="49" fillId="19" borderId="10" xfId="0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0" fillId="2" borderId="14" xfId="0" applyFont="1" applyFill="1" applyBorder="1" applyAlignment="1">
      <alignment vertical="center"/>
    </xf>
    <xf numFmtId="0" fontId="51" fillId="2" borderId="15" xfId="0" applyFont="1" applyFill="1" applyBorder="1" applyAlignment="1">
      <alignment vertical="center"/>
    </xf>
    <xf numFmtId="0" fontId="0" fillId="17" borderId="0" xfId="0" applyFill="1" applyAlignment="1">
      <alignment/>
    </xf>
    <xf numFmtId="0" fontId="0" fillId="2" borderId="15" xfId="0" applyFill="1" applyBorder="1" applyAlignment="1">
      <alignment/>
    </xf>
    <xf numFmtId="0" fontId="0" fillId="17" borderId="0" xfId="0" applyFill="1" applyBorder="1" applyAlignment="1">
      <alignment/>
    </xf>
    <xf numFmtId="0" fontId="49" fillId="12" borderId="12" xfId="0" applyFont="1" applyFill="1" applyBorder="1" applyAlignment="1">
      <alignment horizontal="left" vertical="center" indent="1"/>
    </xf>
    <xf numFmtId="0" fontId="49" fillId="12" borderId="16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9" fillId="19" borderId="12" xfId="0" applyFont="1" applyFill="1" applyBorder="1" applyAlignment="1">
      <alignment horizontal="left" vertical="center" indent="1"/>
    </xf>
    <xf numFmtId="0" fontId="49" fillId="19" borderId="13" xfId="0" applyFont="1" applyFill="1" applyBorder="1" applyAlignment="1">
      <alignment horizontal="left" vertical="center" indent="1"/>
    </xf>
    <xf numFmtId="0" fontId="0" fillId="2" borderId="17" xfId="0" applyFill="1" applyBorder="1" applyAlignment="1">
      <alignment/>
    </xf>
    <xf numFmtId="164" fontId="52" fillId="33" borderId="18" xfId="0" applyNumberFormat="1" applyFont="1" applyFill="1" applyBorder="1" applyAlignment="1">
      <alignment vertical="center"/>
    </xf>
    <xf numFmtId="164" fontId="52" fillId="0" borderId="18" xfId="0" applyNumberFormat="1" applyFont="1" applyFill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164" fontId="52" fillId="0" borderId="19" xfId="0" applyNumberFormat="1" applyFont="1" applyFill="1" applyBorder="1" applyAlignment="1">
      <alignment horizontal="center" vertical="center"/>
    </xf>
    <xf numFmtId="164" fontId="52" fillId="0" borderId="20" xfId="0" applyNumberFormat="1" applyFont="1" applyFill="1" applyBorder="1" applyAlignment="1">
      <alignment horizontal="center" vertical="center"/>
    </xf>
    <xf numFmtId="164" fontId="52" fillId="0" borderId="21" xfId="0" applyNumberFormat="1" applyFont="1" applyFill="1" applyBorder="1" applyAlignment="1">
      <alignment horizontal="center" vertical="center"/>
    </xf>
    <xf numFmtId="164" fontId="52" fillId="0" borderId="22" xfId="0" applyNumberFormat="1" applyFont="1" applyFill="1" applyBorder="1" applyAlignment="1">
      <alignment horizontal="center" vertical="center"/>
    </xf>
    <xf numFmtId="164" fontId="52" fillId="0" borderId="12" xfId="0" applyNumberFormat="1" applyFont="1" applyFill="1" applyBorder="1" applyAlignment="1">
      <alignment horizontal="center" vertical="center"/>
    </xf>
    <xf numFmtId="164" fontId="52" fillId="0" borderId="23" xfId="0" applyNumberFormat="1" applyFont="1" applyFill="1" applyBorder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/>
    </xf>
    <xf numFmtId="164" fontId="52" fillId="0" borderId="19" xfId="0" applyNumberFormat="1" applyFont="1" applyBorder="1" applyAlignment="1">
      <alignment horizontal="center" vertical="center"/>
    </xf>
    <xf numFmtId="164" fontId="52" fillId="33" borderId="18" xfId="0" applyNumberFormat="1" applyFont="1" applyFill="1" applyBorder="1" applyAlignment="1">
      <alignment horizontal="center" vertical="center"/>
    </xf>
    <xf numFmtId="164" fontId="52" fillId="33" borderId="11" xfId="0" applyNumberFormat="1" applyFont="1" applyFill="1" applyBorder="1" applyAlignment="1">
      <alignment horizontal="center" vertical="center"/>
    </xf>
    <xf numFmtId="164" fontId="52" fillId="33" borderId="23" xfId="0" applyNumberFormat="1" applyFont="1" applyFill="1" applyBorder="1" applyAlignment="1">
      <alignment horizontal="center" vertical="center"/>
    </xf>
    <xf numFmtId="164" fontId="52" fillId="0" borderId="18" xfId="0" applyNumberFormat="1" applyFont="1" applyBorder="1" applyAlignment="1">
      <alignment horizontal="center" vertical="center"/>
    </xf>
    <xf numFmtId="164" fontId="52" fillId="0" borderId="12" xfId="0" applyNumberFormat="1" applyFont="1" applyBorder="1" applyAlignment="1">
      <alignment horizontal="center" vertical="center"/>
    </xf>
    <xf numFmtId="164" fontId="52" fillId="0" borderId="23" xfId="0" applyNumberFormat="1" applyFont="1" applyBorder="1" applyAlignment="1">
      <alignment horizontal="center" vertical="center"/>
    </xf>
    <xf numFmtId="164" fontId="52" fillId="19" borderId="11" xfId="0" applyNumberFormat="1" applyFont="1" applyFill="1" applyBorder="1" applyAlignment="1">
      <alignment horizontal="center" vertical="center"/>
    </xf>
    <xf numFmtId="164" fontId="52" fillId="19" borderId="19" xfId="0" applyNumberFormat="1" applyFont="1" applyFill="1" applyBorder="1" applyAlignment="1">
      <alignment horizontal="center" vertical="center"/>
    </xf>
    <xf numFmtId="164" fontId="52" fillId="19" borderId="18" xfId="0" applyNumberFormat="1" applyFont="1" applyFill="1" applyBorder="1" applyAlignment="1">
      <alignment horizontal="center" vertical="center"/>
    </xf>
    <xf numFmtId="164" fontId="52" fillId="19" borderId="23" xfId="0" applyNumberFormat="1" applyFont="1" applyFill="1" applyBorder="1" applyAlignment="1">
      <alignment horizontal="center" vertical="center"/>
    </xf>
    <xf numFmtId="164" fontId="52" fillId="19" borderId="12" xfId="0" applyNumberFormat="1" applyFont="1" applyFill="1" applyBorder="1" applyAlignment="1">
      <alignment horizontal="center" vertical="center"/>
    </xf>
    <xf numFmtId="164" fontId="24" fillId="33" borderId="18" xfId="0" applyNumberFormat="1" applyFont="1" applyFill="1" applyBorder="1" applyAlignment="1">
      <alignment horizontal="center" vertical="center"/>
    </xf>
    <xf numFmtId="164" fontId="24" fillId="33" borderId="11" xfId="0" applyNumberFormat="1" applyFont="1" applyFill="1" applyBorder="1" applyAlignment="1">
      <alignment horizontal="center" vertical="center"/>
    </xf>
    <xf numFmtId="164" fontId="52" fillId="33" borderId="19" xfId="0" applyNumberFormat="1" applyFont="1" applyFill="1" applyBorder="1" applyAlignment="1">
      <alignment horizontal="center" vertical="center"/>
    </xf>
    <xf numFmtId="164" fontId="52" fillId="33" borderId="12" xfId="0" applyNumberFormat="1" applyFont="1" applyFill="1" applyBorder="1" applyAlignment="1">
      <alignment horizontal="center" vertical="center"/>
    </xf>
    <xf numFmtId="164" fontId="52" fillId="12" borderId="11" xfId="0" applyNumberFormat="1" applyFont="1" applyFill="1" applyBorder="1" applyAlignment="1">
      <alignment horizontal="center" vertical="center"/>
    </xf>
    <xf numFmtId="164" fontId="52" fillId="12" borderId="19" xfId="0" applyNumberFormat="1" applyFont="1" applyFill="1" applyBorder="1" applyAlignment="1">
      <alignment horizontal="center" vertical="center"/>
    </xf>
    <xf numFmtId="164" fontId="52" fillId="12" borderId="18" xfId="0" applyNumberFormat="1" applyFont="1" applyFill="1" applyBorder="1" applyAlignment="1">
      <alignment horizontal="center" vertical="center"/>
    </xf>
    <xf numFmtId="164" fontId="52" fillId="12" borderId="23" xfId="0" applyNumberFormat="1" applyFont="1" applyFill="1" applyBorder="1" applyAlignment="1">
      <alignment horizontal="center" vertical="center"/>
    </xf>
    <xf numFmtId="164" fontId="52" fillId="12" borderId="12" xfId="0" applyNumberFormat="1" applyFont="1" applyFill="1" applyBorder="1" applyAlignment="1">
      <alignment horizontal="center" vertical="center"/>
    </xf>
    <xf numFmtId="164" fontId="52" fillId="0" borderId="24" xfId="0" applyNumberFormat="1" applyFont="1" applyFill="1" applyBorder="1" applyAlignment="1">
      <alignment horizontal="center" vertical="center"/>
    </xf>
    <xf numFmtId="164" fontId="52" fillId="0" borderId="25" xfId="0" applyNumberFormat="1" applyFont="1" applyFill="1" applyBorder="1" applyAlignment="1">
      <alignment horizontal="center" vertical="center"/>
    </xf>
    <xf numFmtId="164" fontId="52" fillId="0" borderId="26" xfId="0" applyNumberFormat="1" applyFont="1" applyFill="1" applyBorder="1" applyAlignment="1">
      <alignment horizontal="center" vertical="center"/>
    </xf>
    <xf numFmtId="164" fontId="52" fillId="0" borderId="20" xfId="0" applyNumberFormat="1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/>
    </xf>
    <xf numFmtId="164" fontId="52" fillId="0" borderId="27" xfId="0" applyNumberFormat="1" applyFont="1" applyBorder="1" applyAlignment="1">
      <alignment horizontal="center" vertical="center"/>
    </xf>
    <xf numFmtId="164" fontId="52" fillId="0" borderId="22" xfId="0" applyNumberFormat="1" applyFont="1" applyBorder="1" applyAlignment="1">
      <alignment horizontal="center" vertical="center"/>
    </xf>
    <xf numFmtId="164" fontId="52" fillId="0" borderId="28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164" fontId="52" fillId="0" borderId="24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horizontal="center" vertical="center"/>
    </xf>
    <xf numFmtId="164" fontId="52" fillId="0" borderId="29" xfId="0" applyNumberFormat="1" applyFont="1" applyBorder="1" applyAlignment="1">
      <alignment horizontal="center" vertical="center"/>
    </xf>
    <xf numFmtId="164" fontId="52" fillId="0" borderId="26" xfId="0" applyNumberFormat="1" applyFont="1" applyBorder="1" applyAlignment="1">
      <alignment horizontal="center" vertical="center"/>
    </xf>
    <xf numFmtId="164" fontId="52" fillId="0" borderId="30" xfId="0" applyNumberFormat="1" applyFont="1" applyBorder="1" applyAlignment="1">
      <alignment horizontal="center" vertical="center"/>
    </xf>
    <xf numFmtId="164" fontId="52" fillId="33" borderId="30" xfId="0" applyNumberFormat="1" applyFont="1" applyFill="1" applyBorder="1" applyAlignment="1">
      <alignment horizontal="center" vertical="center"/>
    </xf>
    <xf numFmtId="164" fontId="52" fillId="33" borderId="25" xfId="0" applyNumberFormat="1" applyFont="1" applyFill="1" applyBorder="1" applyAlignment="1">
      <alignment horizontal="center" vertical="center"/>
    </xf>
    <xf numFmtId="164" fontId="24" fillId="12" borderId="11" xfId="0" applyNumberFormat="1" applyFont="1" applyFill="1" applyBorder="1" applyAlignment="1">
      <alignment horizontal="center" vertical="center"/>
    </xf>
    <xf numFmtId="164" fontId="24" fillId="12" borderId="19" xfId="0" applyNumberFormat="1" applyFont="1" applyFill="1" applyBorder="1" applyAlignment="1">
      <alignment horizontal="center" vertical="center"/>
    </xf>
    <xf numFmtId="164" fontId="24" fillId="33" borderId="19" xfId="0" applyNumberFormat="1" applyFont="1" applyFill="1" applyBorder="1" applyAlignment="1">
      <alignment horizontal="center" vertical="center"/>
    </xf>
    <xf numFmtId="0" fontId="53" fillId="12" borderId="31" xfId="0" applyFont="1" applyFill="1" applyBorder="1" applyAlignment="1">
      <alignment horizontal="center" vertical="center"/>
    </xf>
    <xf numFmtId="0" fontId="53" fillId="12" borderId="32" xfId="0" applyFont="1" applyFill="1" applyBorder="1" applyAlignment="1">
      <alignment horizontal="center" vertical="center"/>
    </xf>
    <xf numFmtId="0" fontId="53" fillId="12" borderId="33" xfId="0" applyFont="1" applyFill="1" applyBorder="1" applyAlignment="1">
      <alignment horizontal="center" vertical="center"/>
    </xf>
    <xf numFmtId="0" fontId="53" fillId="12" borderId="34" xfId="0" applyFont="1" applyFill="1" applyBorder="1" applyAlignment="1">
      <alignment horizontal="center" vertical="center"/>
    </xf>
    <xf numFmtId="0" fontId="53" fillId="12" borderId="35" xfId="0" applyFont="1" applyFill="1" applyBorder="1" applyAlignment="1">
      <alignment horizontal="center" vertical="center"/>
    </xf>
    <xf numFmtId="0" fontId="53" fillId="12" borderId="36" xfId="0" applyFont="1" applyFill="1" applyBorder="1" applyAlignment="1">
      <alignment horizontal="center" vertical="center"/>
    </xf>
    <xf numFmtId="0" fontId="53" fillId="12" borderId="37" xfId="0" applyFont="1" applyFill="1" applyBorder="1" applyAlignment="1">
      <alignment horizontal="center" vertical="center"/>
    </xf>
    <xf numFmtId="164" fontId="52" fillId="33" borderId="20" xfId="0" applyNumberFormat="1" applyFont="1" applyFill="1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164" fontId="52" fillId="33" borderId="27" xfId="0" applyNumberFormat="1" applyFont="1" applyFill="1" applyBorder="1" applyAlignment="1">
      <alignment horizontal="center" vertical="center"/>
    </xf>
    <xf numFmtId="164" fontId="24" fillId="0" borderId="21" xfId="0" applyNumberFormat="1" applyFont="1" applyBorder="1" applyAlignment="1">
      <alignment horizontal="center" vertical="center"/>
    </xf>
    <xf numFmtId="164" fontId="24" fillId="19" borderId="11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164" fontId="24" fillId="0" borderId="25" xfId="0" applyNumberFormat="1" applyFont="1" applyBorder="1" applyAlignment="1">
      <alignment horizontal="center" vertical="center"/>
    </xf>
    <xf numFmtId="164" fontId="24" fillId="33" borderId="23" xfId="0" applyNumberFormat="1" applyFont="1" applyFill="1" applyBorder="1" applyAlignment="1">
      <alignment horizontal="center" vertical="center"/>
    </xf>
    <xf numFmtId="164" fontId="52" fillId="0" borderId="27" xfId="0" applyNumberFormat="1" applyFont="1" applyFill="1" applyBorder="1" applyAlignment="1">
      <alignment horizontal="center" vertical="center"/>
    </xf>
    <xf numFmtId="164" fontId="52" fillId="0" borderId="29" xfId="0" applyNumberFormat="1" applyFont="1" applyFill="1" applyBorder="1" applyAlignment="1">
      <alignment horizontal="center" vertical="center"/>
    </xf>
    <xf numFmtId="164" fontId="24" fillId="33" borderId="12" xfId="0" applyNumberFormat="1" applyFont="1" applyFill="1" applyBorder="1" applyAlignment="1">
      <alignment horizontal="center" vertical="center"/>
    </xf>
    <xf numFmtId="164" fontId="52" fillId="0" borderId="28" xfId="0" applyNumberFormat="1" applyFont="1" applyFill="1" applyBorder="1" applyAlignment="1">
      <alignment horizontal="center" vertical="center"/>
    </xf>
    <xf numFmtId="164" fontId="52" fillId="0" borderId="30" xfId="0" applyNumberFormat="1" applyFont="1" applyFill="1" applyBorder="1" applyAlignment="1">
      <alignment horizontal="center" vertical="center"/>
    </xf>
    <xf numFmtId="164" fontId="24" fillId="0" borderId="20" xfId="0" applyNumberFormat="1" applyFont="1" applyBorder="1" applyAlignment="1">
      <alignment horizontal="center" vertical="center"/>
    </xf>
    <xf numFmtId="164" fontId="24" fillId="0" borderId="22" xfId="0" applyNumberFormat="1" applyFont="1" applyBorder="1" applyAlignment="1">
      <alignment horizontal="center" vertical="center"/>
    </xf>
    <xf numFmtId="164" fontId="24" fillId="0" borderId="18" xfId="0" applyNumberFormat="1" applyFont="1" applyBorder="1" applyAlignment="1">
      <alignment horizontal="center" vertical="center"/>
    </xf>
    <xf numFmtId="164" fontId="24" fillId="19" borderId="18" xfId="0" applyNumberFormat="1" applyFont="1" applyFill="1" applyBorder="1" applyAlignment="1">
      <alignment horizontal="center" vertical="center"/>
    </xf>
    <xf numFmtId="164" fontId="24" fillId="19" borderId="19" xfId="0" applyNumberFormat="1" applyFont="1" applyFill="1" applyBorder="1" applyAlignment="1">
      <alignment horizontal="center" vertical="center"/>
    </xf>
    <xf numFmtId="164" fontId="24" fillId="0" borderId="18" xfId="0" applyNumberFormat="1" applyFont="1" applyFill="1" applyBorder="1" applyAlignment="1">
      <alignment horizontal="center" vertical="center"/>
    </xf>
    <xf numFmtId="164" fontId="24" fillId="12" borderId="18" xfId="0" applyNumberFormat="1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164" fontId="24" fillId="0" borderId="26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164" fontId="52" fillId="0" borderId="38" xfId="0" applyNumberFormat="1" applyFont="1" applyBorder="1" applyAlignment="1">
      <alignment horizontal="center" vertical="center"/>
    </xf>
    <xf numFmtId="164" fontId="52" fillId="0" borderId="39" xfId="0" applyNumberFormat="1" applyFont="1" applyBorder="1" applyAlignment="1">
      <alignment horizontal="center" vertical="center"/>
    </xf>
    <xf numFmtId="164" fontId="52" fillId="19" borderId="39" xfId="0" applyNumberFormat="1" applyFont="1" applyFill="1" applyBorder="1" applyAlignment="1">
      <alignment horizontal="center" vertical="center"/>
    </xf>
    <xf numFmtId="164" fontId="52" fillId="0" borderId="39" xfId="0" applyNumberFormat="1" applyFont="1" applyFill="1" applyBorder="1" applyAlignment="1">
      <alignment horizontal="center" vertical="center"/>
    </xf>
    <xf numFmtId="164" fontId="52" fillId="12" borderId="39" xfId="0" applyNumberFormat="1" applyFont="1" applyFill="1" applyBorder="1" applyAlignment="1">
      <alignment horizontal="center" vertical="center"/>
    </xf>
    <xf numFmtId="164" fontId="52" fillId="0" borderId="40" xfId="0" applyNumberFormat="1" applyFon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42" fillId="12" borderId="42" xfId="0" applyNumberFormat="1" applyFont="1" applyFill="1" applyBorder="1" applyAlignment="1">
      <alignment/>
    </xf>
    <xf numFmtId="164" fontId="0" fillId="19" borderId="42" xfId="0" applyNumberFormat="1" applyFill="1" applyBorder="1" applyAlignment="1">
      <alignment/>
    </xf>
    <xf numFmtId="164" fontId="0" fillId="0" borderId="42" xfId="0" applyNumberFormat="1" applyBorder="1" applyAlignment="1">
      <alignment/>
    </xf>
    <xf numFmtId="164" fontId="42" fillId="19" borderId="42" xfId="0" applyNumberFormat="1" applyFont="1" applyFill="1" applyBorder="1" applyAlignment="1">
      <alignment/>
    </xf>
    <xf numFmtId="164" fontId="0" fillId="0" borderId="43" xfId="0" applyNumberFormat="1" applyBorder="1" applyAlignment="1">
      <alignment/>
    </xf>
    <xf numFmtId="44" fontId="42" fillId="0" borderId="44" xfId="58" applyFont="1" applyBorder="1" applyAlignment="1">
      <alignment/>
    </xf>
    <xf numFmtId="44" fontId="42" fillId="0" borderId="10" xfId="58" applyFont="1" applyBorder="1" applyAlignment="1">
      <alignment/>
    </xf>
    <xf numFmtId="164" fontId="42" fillId="12" borderId="45" xfId="0" applyNumberFormat="1" applyFont="1" applyFill="1" applyBorder="1" applyAlignment="1">
      <alignment/>
    </xf>
    <xf numFmtId="164" fontId="42" fillId="0" borderId="44" xfId="0" applyNumberFormat="1" applyFont="1" applyBorder="1" applyAlignment="1">
      <alignment/>
    </xf>
    <xf numFmtId="0" fontId="0" fillId="2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12" borderId="4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164" fontId="42" fillId="12" borderId="48" xfId="0" applyNumberFormat="1" applyFont="1" applyFill="1" applyBorder="1" applyAlignment="1">
      <alignment/>
    </xf>
    <xf numFmtId="164" fontId="42" fillId="12" borderId="39" xfId="0" applyNumberFormat="1" applyFont="1" applyFill="1" applyBorder="1" applyAlignment="1">
      <alignment/>
    </xf>
    <xf numFmtId="164" fontId="0" fillId="19" borderId="39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164" fontId="42" fillId="19" borderId="39" xfId="0" applyNumberFormat="1" applyFont="1" applyFill="1" applyBorder="1" applyAlignment="1">
      <alignment/>
    </xf>
    <xf numFmtId="164" fontId="0" fillId="0" borderId="49" xfId="0" applyNumberFormat="1" applyBorder="1" applyAlignment="1">
      <alignment/>
    </xf>
    <xf numFmtId="44" fontId="42" fillId="0" borderId="35" xfId="58" applyFont="1" applyBorder="1" applyAlignment="1">
      <alignment/>
    </xf>
    <xf numFmtId="44" fontId="42" fillId="0" borderId="14" xfId="58" applyFont="1" applyBorder="1" applyAlignment="1">
      <alignment/>
    </xf>
    <xf numFmtId="44" fontId="42" fillId="0" borderId="16" xfId="58" applyFont="1" applyBorder="1" applyAlignment="1">
      <alignment/>
    </xf>
    <xf numFmtId="44" fontId="42" fillId="0" borderId="11" xfId="58" applyFont="1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2" borderId="44" xfId="0" applyFill="1" applyBorder="1" applyAlignment="1">
      <alignment/>
    </xf>
    <xf numFmtId="0" fontId="0" fillId="2" borderId="50" xfId="0" applyFill="1" applyBorder="1" applyAlignment="1">
      <alignment/>
    </xf>
    <xf numFmtId="0" fontId="0" fillId="0" borderId="14" xfId="0" applyBorder="1" applyAlignment="1">
      <alignment/>
    </xf>
    <xf numFmtId="164" fontId="42" fillId="0" borderId="5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45" xfId="0" applyNumberFormat="1" applyBorder="1" applyAlignment="1">
      <alignment/>
    </xf>
    <xf numFmtId="164" fontId="0" fillId="0" borderId="52" xfId="0" applyNumberForma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left" vertical="center" wrapText="1"/>
    </xf>
    <xf numFmtId="0" fontId="47" fillId="0" borderId="56" xfId="0" applyFont="1" applyBorder="1" applyAlignment="1">
      <alignment horizontal="left" vertical="center" wrapText="1"/>
    </xf>
    <xf numFmtId="0" fontId="47" fillId="0" borderId="57" xfId="0" applyFont="1" applyBorder="1" applyAlignment="1">
      <alignment horizontal="left" vertical="center" wrapText="1"/>
    </xf>
    <xf numFmtId="0" fontId="49" fillId="12" borderId="35" xfId="0" applyFont="1" applyFill="1" applyBorder="1" applyAlignment="1">
      <alignment vertical="center"/>
    </xf>
    <xf numFmtId="0" fontId="49" fillId="12" borderId="17" xfId="0" applyFont="1" applyFill="1" applyBorder="1" applyAlignment="1">
      <alignment vertical="center"/>
    </xf>
    <xf numFmtId="0" fontId="49" fillId="12" borderId="37" xfId="0" applyFont="1" applyFill="1" applyBorder="1" applyAlignment="1">
      <alignment vertical="center"/>
    </xf>
    <xf numFmtId="0" fontId="49" fillId="19" borderId="55" xfId="0" applyFont="1" applyFill="1" applyBorder="1" applyAlignment="1">
      <alignment horizontal="left" vertical="center" wrapText="1"/>
    </xf>
    <xf numFmtId="0" fontId="49" fillId="19" borderId="56" xfId="0" applyFont="1" applyFill="1" applyBorder="1" applyAlignment="1">
      <alignment horizontal="left" vertical="center" wrapText="1"/>
    </xf>
    <xf numFmtId="0" fontId="49" fillId="19" borderId="57" xfId="0" applyFont="1" applyFill="1" applyBorder="1" applyAlignment="1">
      <alignment horizontal="left" vertical="center" wrapText="1"/>
    </xf>
    <xf numFmtId="0" fontId="47" fillId="0" borderId="55" xfId="0" applyFont="1" applyFill="1" applyBorder="1" applyAlignment="1">
      <alignment horizontal="left" vertical="center" wrapText="1"/>
    </xf>
    <xf numFmtId="0" fontId="47" fillId="0" borderId="56" xfId="0" applyFont="1" applyFill="1" applyBorder="1" applyAlignment="1">
      <alignment horizontal="left" vertical="center" wrapText="1"/>
    </xf>
    <xf numFmtId="0" fontId="47" fillId="0" borderId="57" xfId="0" applyFont="1" applyFill="1" applyBorder="1" applyAlignment="1">
      <alignment horizontal="left" vertical="center" wrapText="1"/>
    </xf>
    <xf numFmtId="0" fontId="47" fillId="0" borderId="58" xfId="0" applyFont="1" applyBorder="1" applyAlignment="1">
      <alignment horizontal="left" vertical="center" wrapText="1"/>
    </xf>
    <xf numFmtId="0" fontId="47" fillId="0" borderId="59" xfId="0" applyFont="1" applyBorder="1" applyAlignment="1">
      <alignment horizontal="left" vertical="center" wrapText="1"/>
    </xf>
    <xf numFmtId="0" fontId="47" fillId="0" borderId="60" xfId="0" applyFont="1" applyBorder="1" applyAlignment="1">
      <alignment horizontal="left" vertical="center" wrapText="1"/>
    </xf>
    <xf numFmtId="0" fontId="49" fillId="12" borderId="38" xfId="0" applyFont="1" applyFill="1" applyBorder="1" applyAlignment="1">
      <alignment vertical="center"/>
    </xf>
    <xf numFmtId="0" fontId="49" fillId="12" borderId="61" xfId="0" applyFont="1" applyFill="1" applyBorder="1" applyAlignment="1">
      <alignment vertical="center"/>
    </xf>
    <xf numFmtId="0" fontId="49" fillId="12" borderId="62" xfId="0" applyFont="1" applyFill="1" applyBorder="1" applyAlignment="1">
      <alignment vertical="center"/>
    </xf>
    <xf numFmtId="0" fontId="49" fillId="19" borderId="63" xfId="0" applyFont="1" applyFill="1" applyBorder="1" applyAlignment="1">
      <alignment horizontal="left" vertical="center" wrapText="1"/>
    </xf>
    <xf numFmtId="0" fontId="49" fillId="19" borderId="64" xfId="0" applyFont="1" applyFill="1" applyBorder="1" applyAlignment="1">
      <alignment horizontal="left" vertical="center" wrapText="1"/>
    </xf>
    <xf numFmtId="0" fontId="49" fillId="19" borderId="65" xfId="0" applyFont="1" applyFill="1" applyBorder="1" applyAlignment="1">
      <alignment horizontal="left" vertical="center" wrapText="1"/>
    </xf>
    <xf numFmtId="0" fontId="42" fillId="0" borderId="17" xfId="0" applyFont="1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42" fillId="0" borderId="14" xfId="0" applyNumberFormat="1" applyFont="1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/>
    </xf>
    <xf numFmtId="164" fontId="42" fillId="0" borderId="50" xfId="0" applyNumberFormat="1" applyFont="1" applyBorder="1" applyAlignment="1">
      <alignment horizontal="center" vertical="center"/>
    </xf>
    <xf numFmtId="0" fontId="47" fillId="0" borderId="66" xfId="0" applyFont="1" applyFill="1" applyBorder="1" applyAlignment="1">
      <alignment horizontal="left" vertical="center" wrapText="1"/>
    </xf>
    <xf numFmtId="0" fontId="47" fillId="0" borderId="67" xfId="0" applyFont="1" applyFill="1" applyBorder="1" applyAlignment="1">
      <alignment horizontal="left" vertical="center" wrapText="1"/>
    </xf>
    <xf numFmtId="0" fontId="47" fillId="0" borderId="68" xfId="0" applyFont="1" applyFill="1" applyBorder="1" applyAlignment="1">
      <alignment horizontal="left" vertical="center" wrapText="1"/>
    </xf>
    <xf numFmtId="0" fontId="47" fillId="0" borderId="66" xfId="0" applyFont="1" applyBorder="1" applyAlignment="1">
      <alignment horizontal="left" vertical="center" wrapText="1"/>
    </xf>
    <xf numFmtId="0" fontId="47" fillId="0" borderId="67" xfId="0" applyFont="1" applyBorder="1" applyAlignment="1">
      <alignment horizontal="left" vertical="center" wrapText="1"/>
    </xf>
    <xf numFmtId="0" fontId="47" fillId="0" borderId="68" xfId="0" applyFont="1" applyBorder="1" applyAlignment="1">
      <alignment horizontal="left" vertical="center" wrapText="1"/>
    </xf>
    <xf numFmtId="0" fontId="47" fillId="0" borderId="69" xfId="0" applyFont="1" applyFill="1" applyBorder="1" applyAlignment="1">
      <alignment horizontal="left" vertical="center" wrapText="1"/>
    </xf>
    <xf numFmtId="0" fontId="47" fillId="0" borderId="70" xfId="0" applyFont="1" applyFill="1" applyBorder="1" applyAlignment="1">
      <alignment horizontal="left" vertical="center" wrapText="1"/>
    </xf>
    <xf numFmtId="0" fontId="47" fillId="0" borderId="71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 wrapText="1"/>
    </xf>
    <xf numFmtId="0" fontId="54" fillId="0" borderId="7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49" fillId="12" borderId="35" xfId="0" applyFont="1" applyFill="1" applyBorder="1" applyAlignment="1">
      <alignment horizontal="left" vertical="center" wrapText="1"/>
    </xf>
    <xf numFmtId="0" fontId="49" fillId="12" borderId="17" xfId="0" applyFont="1" applyFill="1" applyBorder="1" applyAlignment="1">
      <alignment horizontal="left" vertical="center" wrapText="1"/>
    </xf>
    <xf numFmtId="0" fontId="49" fillId="12" borderId="37" xfId="0" applyFont="1" applyFill="1" applyBorder="1" applyAlignment="1">
      <alignment horizontal="left" vertical="center" wrapText="1"/>
    </xf>
    <xf numFmtId="0" fontId="49" fillId="12" borderId="14" xfId="0" applyFont="1" applyFill="1" applyBorder="1" applyAlignment="1">
      <alignment horizontal="left" vertical="center" wrapText="1"/>
    </xf>
    <xf numFmtId="0" fontId="49" fillId="12" borderId="15" xfId="0" applyFont="1" applyFill="1" applyBorder="1" applyAlignment="1">
      <alignment horizontal="left" vertical="center" wrapText="1"/>
    </xf>
    <xf numFmtId="0" fontId="49" fillId="12" borderId="50" xfId="0" applyFont="1" applyFill="1" applyBorder="1" applyAlignment="1">
      <alignment horizontal="left" vertical="center" wrapText="1"/>
    </xf>
    <xf numFmtId="0" fontId="49" fillId="12" borderId="73" xfId="0" applyFont="1" applyFill="1" applyBorder="1" applyAlignment="1">
      <alignment horizontal="left" vertical="center" wrapText="1"/>
    </xf>
    <xf numFmtId="0" fontId="49" fillId="12" borderId="74" xfId="0" applyFont="1" applyFill="1" applyBorder="1" applyAlignment="1">
      <alignment horizontal="left" vertical="center" wrapText="1"/>
    </xf>
    <xf numFmtId="0" fontId="49" fillId="12" borderId="75" xfId="0" applyFont="1" applyFill="1" applyBorder="1" applyAlignment="1">
      <alignment horizontal="left" vertical="center" wrapText="1"/>
    </xf>
    <xf numFmtId="164" fontId="0" fillId="0" borderId="53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55" fillId="0" borderId="14" xfId="0" applyNumberFormat="1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164" fontId="56" fillId="0" borderId="14" xfId="0" applyNumberFormat="1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164" fontId="42" fillId="0" borderId="53" xfId="0" applyNumberFormat="1" applyFont="1" applyBorder="1" applyAlignment="1">
      <alignment horizontal="center" vertical="center"/>
    </xf>
    <xf numFmtId="164" fontId="42" fillId="0" borderId="54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42" fillId="0" borderId="16" xfId="0" applyNumberFormat="1" applyFont="1" applyBorder="1" applyAlignment="1">
      <alignment horizontal="center" vertical="center"/>
    </xf>
    <xf numFmtId="0" fontId="57" fillId="17" borderId="35" xfId="0" applyFont="1" applyFill="1" applyBorder="1" applyAlignment="1">
      <alignment horizontal="center" vertical="center"/>
    </xf>
    <xf numFmtId="0" fontId="57" fillId="17" borderId="17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5" fillId="0" borderId="14" xfId="0" applyFont="1" applyBorder="1" applyAlignment="1">
      <alignment horizontal="right" vertical="center"/>
    </xf>
    <xf numFmtId="0" fontId="55" fillId="0" borderId="15" xfId="0" applyFont="1" applyBorder="1" applyAlignment="1">
      <alignment horizontal="right" vertical="center"/>
    </xf>
    <xf numFmtId="0" fontId="55" fillId="0" borderId="50" xfId="0" applyFont="1" applyBorder="1" applyAlignment="1">
      <alignment horizontal="right" vertical="center"/>
    </xf>
    <xf numFmtId="0" fontId="55" fillId="0" borderId="41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72" xfId="0" applyFont="1" applyBorder="1" applyAlignment="1">
      <alignment horizontal="right" vertical="center"/>
    </xf>
    <xf numFmtId="0" fontId="56" fillId="0" borderId="14" xfId="0" applyFont="1" applyBorder="1" applyAlignment="1">
      <alignment horizontal="right" vertical="center"/>
    </xf>
    <xf numFmtId="0" fontId="56" fillId="0" borderId="15" xfId="0" applyFont="1" applyBorder="1" applyAlignment="1">
      <alignment horizontal="right" vertical="center"/>
    </xf>
    <xf numFmtId="0" fontId="56" fillId="0" borderId="50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0"/>
  <sheetViews>
    <sheetView tabSelected="1" zoomScale="90" zoomScaleNormal="90" zoomScalePageLayoutView="0" workbookViewId="0" topLeftCell="A1">
      <pane xSplit="6" ySplit="5" topLeftCell="BO4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K14" sqref="K14"/>
    </sheetView>
  </sheetViews>
  <sheetFormatPr defaultColWidth="9.140625" defaultRowHeight="15"/>
  <cols>
    <col min="4" max="4" width="57.00390625" style="0" customWidth="1"/>
    <col min="5" max="5" width="13.140625" style="3" customWidth="1"/>
    <col min="6" max="6" width="12.421875" style="4" customWidth="1"/>
    <col min="7" max="7" width="16.8515625" style="9" customWidth="1"/>
    <col min="8" max="17" width="11.7109375" style="0" customWidth="1"/>
    <col min="18" max="18" width="12.28125" style="0" customWidth="1"/>
    <col min="19" max="30" width="11.7109375" style="0" customWidth="1"/>
    <col min="31" max="31" width="14.00390625" style="0" customWidth="1"/>
    <col min="32" max="42" width="11.7109375" style="0" customWidth="1"/>
    <col min="43" max="50" width="12.7109375" style="0" customWidth="1"/>
    <col min="51" max="71" width="11.7109375" style="0" customWidth="1"/>
    <col min="72" max="72" width="17.57421875" style="0" customWidth="1"/>
    <col min="73" max="73" width="17.421875" style="0" hidden="1" customWidth="1"/>
    <col min="74" max="74" width="17.140625" style="0" hidden="1" customWidth="1"/>
    <col min="75" max="87" width="8.7109375" style="0" customWidth="1"/>
  </cols>
  <sheetData>
    <row r="1" spans="1:70" ht="18.75" thickBot="1">
      <c r="A1" s="235" t="s">
        <v>258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1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4" ht="40.5" customHeight="1" thickBot="1">
      <c r="A2" s="17" t="s">
        <v>145</v>
      </c>
      <c r="B2" s="18"/>
      <c r="C2" s="18"/>
      <c r="D2" s="18"/>
      <c r="E2" s="18"/>
      <c r="F2" s="18"/>
      <c r="G2" s="13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20"/>
      <c r="AK2" s="20"/>
      <c r="AL2" s="20"/>
      <c r="AM2" s="20"/>
      <c r="AN2" s="20"/>
      <c r="AO2" s="20"/>
      <c r="AP2" s="20"/>
      <c r="AQ2" s="20"/>
      <c r="AR2" s="20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148"/>
      <c r="BU2" s="148"/>
      <c r="BV2" s="149"/>
    </row>
    <row r="3" spans="1:74" ht="15" customHeight="1" thickBot="1">
      <c r="A3" s="206" t="s">
        <v>0</v>
      </c>
      <c r="B3" s="206" t="s">
        <v>1</v>
      </c>
      <c r="C3" s="207"/>
      <c r="D3" s="208"/>
      <c r="E3" s="212" t="s">
        <v>14</v>
      </c>
      <c r="F3" s="213"/>
      <c r="G3" s="132"/>
      <c r="H3" s="164">
        <v>2015</v>
      </c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59">
        <v>2016</v>
      </c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14"/>
      <c r="BT3" s="150"/>
      <c r="BU3" s="147"/>
      <c r="BV3" s="146"/>
    </row>
    <row r="4" spans="1:74" ht="15.75" thickBot="1">
      <c r="A4" s="206"/>
      <c r="B4" s="206"/>
      <c r="C4" s="207"/>
      <c r="D4" s="208"/>
      <c r="E4" s="212"/>
      <c r="F4" s="213"/>
      <c r="G4" s="133"/>
      <c r="H4" s="237" t="s">
        <v>139</v>
      </c>
      <c r="I4" s="238"/>
      <c r="J4" s="239" t="s">
        <v>26</v>
      </c>
      <c r="K4" s="237"/>
      <c r="L4" s="237"/>
      <c r="M4" s="238"/>
      <c r="N4" s="161" t="s">
        <v>27</v>
      </c>
      <c r="O4" s="162"/>
      <c r="P4" s="162"/>
      <c r="Q4" s="163"/>
      <c r="R4" s="162" t="s">
        <v>31</v>
      </c>
      <c r="S4" s="162"/>
      <c r="T4" s="162"/>
      <c r="U4" s="162"/>
      <c r="V4" s="162"/>
      <c r="W4" s="161" t="s">
        <v>13</v>
      </c>
      <c r="X4" s="162"/>
      <c r="Y4" s="162"/>
      <c r="Z4" s="163"/>
      <c r="AA4" s="161" t="s">
        <v>15</v>
      </c>
      <c r="AB4" s="162"/>
      <c r="AC4" s="162"/>
      <c r="AD4" s="162"/>
      <c r="AE4" s="163"/>
      <c r="AF4" s="161" t="s">
        <v>16</v>
      </c>
      <c r="AG4" s="162"/>
      <c r="AH4" s="162"/>
      <c r="AI4" s="163"/>
      <c r="AJ4" s="161" t="s">
        <v>135</v>
      </c>
      <c r="AK4" s="162"/>
      <c r="AL4" s="162"/>
      <c r="AM4" s="163"/>
      <c r="AN4" s="161" t="s">
        <v>138</v>
      </c>
      <c r="AO4" s="162"/>
      <c r="AP4" s="162"/>
      <c r="AQ4" s="162"/>
      <c r="AR4" s="163"/>
      <c r="AS4" s="156" t="s">
        <v>140</v>
      </c>
      <c r="AT4" s="157"/>
      <c r="AU4" s="157"/>
      <c r="AV4" s="158"/>
      <c r="AW4" s="156" t="s">
        <v>141</v>
      </c>
      <c r="AX4" s="157"/>
      <c r="AY4" s="157"/>
      <c r="AZ4" s="158"/>
      <c r="BA4" s="166" t="s">
        <v>142</v>
      </c>
      <c r="BB4" s="167"/>
      <c r="BC4" s="167"/>
      <c r="BD4" s="167"/>
      <c r="BE4" s="168"/>
      <c r="BF4" s="156" t="s">
        <v>139</v>
      </c>
      <c r="BG4" s="157"/>
      <c r="BH4" s="157"/>
      <c r="BI4" s="158"/>
      <c r="BJ4" s="156" t="s">
        <v>26</v>
      </c>
      <c r="BK4" s="157"/>
      <c r="BL4" s="157"/>
      <c r="BM4" s="158"/>
      <c r="BN4" s="156" t="s">
        <v>27</v>
      </c>
      <c r="BO4" s="157"/>
      <c r="BP4" s="157"/>
      <c r="BQ4" s="157"/>
      <c r="BR4" s="158"/>
      <c r="BS4" s="113" t="s">
        <v>31</v>
      </c>
      <c r="BT4" s="150"/>
      <c r="BU4" s="147"/>
      <c r="BV4" s="146"/>
    </row>
    <row r="5" spans="1:104" ht="15.75" thickBot="1">
      <c r="A5" s="209"/>
      <c r="B5" s="209"/>
      <c r="C5" s="210"/>
      <c r="D5" s="211"/>
      <c r="E5" s="214"/>
      <c r="F5" s="215"/>
      <c r="G5" s="134" t="s">
        <v>253</v>
      </c>
      <c r="H5" s="82" t="s">
        <v>25</v>
      </c>
      <c r="I5" s="83" t="s">
        <v>189</v>
      </c>
      <c r="J5" s="84" t="s">
        <v>190</v>
      </c>
      <c r="K5" s="82" t="s">
        <v>28</v>
      </c>
      <c r="L5" s="82" t="s">
        <v>29</v>
      </c>
      <c r="M5" s="85" t="s">
        <v>30</v>
      </c>
      <c r="N5" s="84" t="s">
        <v>191</v>
      </c>
      <c r="O5" s="82" t="s">
        <v>192</v>
      </c>
      <c r="P5" s="82" t="s">
        <v>32</v>
      </c>
      <c r="Q5" s="83" t="s">
        <v>33</v>
      </c>
      <c r="R5" s="84" t="s">
        <v>193</v>
      </c>
      <c r="S5" s="82" t="s">
        <v>194</v>
      </c>
      <c r="T5" s="82" t="s">
        <v>34</v>
      </c>
      <c r="U5" s="82" t="s">
        <v>35</v>
      </c>
      <c r="V5" s="83" t="s">
        <v>195</v>
      </c>
      <c r="W5" s="84" t="s">
        <v>196</v>
      </c>
      <c r="X5" s="82" t="s">
        <v>36</v>
      </c>
      <c r="Y5" s="82" t="s">
        <v>37</v>
      </c>
      <c r="Z5" s="83" t="s">
        <v>38</v>
      </c>
      <c r="AA5" s="84" t="s">
        <v>197</v>
      </c>
      <c r="AB5" s="82" t="s">
        <v>198</v>
      </c>
      <c r="AC5" s="82" t="s">
        <v>39</v>
      </c>
      <c r="AD5" s="82" t="s">
        <v>40</v>
      </c>
      <c r="AE5" s="83" t="s">
        <v>199</v>
      </c>
      <c r="AF5" s="84" t="s">
        <v>200</v>
      </c>
      <c r="AG5" s="82" t="s">
        <v>41</v>
      </c>
      <c r="AH5" s="82" t="s">
        <v>42</v>
      </c>
      <c r="AI5" s="83" t="s">
        <v>201</v>
      </c>
      <c r="AJ5" s="86" t="s">
        <v>202</v>
      </c>
      <c r="AK5" s="82" t="s">
        <v>203</v>
      </c>
      <c r="AL5" s="82" t="s">
        <v>133</v>
      </c>
      <c r="AM5" s="85" t="s">
        <v>134</v>
      </c>
      <c r="AN5" s="84" t="s">
        <v>204</v>
      </c>
      <c r="AO5" s="82" t="s">
        <v>205</v>
      </c>
      <c r="AP5" s="82" t="s">
        <v>136</v>
      </c>
      <c r="AQ5" s="82" t="s">
        <v>137</v>
      </c>
      <c r="AR5" s="83" t="s">
        <v>206</v>
      </c>
      <c r="AS5" s="87" t="s">
        <v>207</v>
      </c>
      <c r="AT5" s="82" t="s">
        <v>208</v>
      </c>
      <c r="AU5" s="82" t="s">
        <v>209</v>
      </c>
      <c r="AV5" s="83" t="s">
        <v>210</v>
      </c>
      <c r="AW5" s="84" t="s">
        <v>211</v>
      </c>
      <c r="AX5" s="82" t="s">
        <v>212</v>
      </c>
      <c r="AY5" s="82" t="s">
        <v>213</v>
      </c>
      <c r="AZ5" s="83" t="s">
        <v>214</v>
      </c>
      <c r="BA5" s="84" t="s">
        <v>215</v>
      </c>
      <c r="BB5" s="82" t="s">
        <v>216</v>
      </c>
      <c r="BC5" s="82" t="s">
        <v>217</v>
      </c>
      <c r="BD5" s="82" t="s">
        <v>218</v>
      </c>
      <c r="BE5" s="85" t="s">
        <v>219</v>
      </c>
      <c r="BF5" s="84" t="s">
        <v>220</v>
      </c>
      <c r="BG5" s="82" t="s">
        <v>221</v>
      </c>
      <c r="BH5" s="82" t="s">
        <v>222</v>
      </c>
      <c r="BI5" s="85" t="s">
        <v>225</v>
      </c>
      <c r="BJ5" s="84" t="s">
        <v>226</v>
      </c>
      <c r="BK5" s="82" t="s">
        <v>227</v>
      </c>
      <c r="BL5" s="82" t="s">
        <v>228</v>
      </c>
      <c r="BM5" s="83" t="s">
        <v>229</v>
      </c>
      <c r="BN5" s="87" t="s">
        <v>230</v>
      </c>
      <c r="BO5" s="82" t="s">
        <v>231</v>
      </c>
      <c r="BP5" s="82" t="s">
        <v>232</v>
      </c>
      <c r="BQ5" s="82" t="s">
        <v>233</v>
      </c>
      <c r="BR5" s="88" t="s">
        <v>234</v>
      </c>
      <c r="BS5" s="86" t="s">
        <v>235</v>
      </c>
      <c r="BT5" s="135" t="s">
        <v>253</v>
      </c>
      <c r="BU5" s="152" t="s">
        <v>256</v>
      </c>
      <c r="BV5" s="155" t="s">
        <v>257</v>
      </c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74" ht="19.5" customHeight="1" thickBot="1">
      <c r="A6" s="10" t="s">
        <v>2</v>
      </c>
      <c r="B6" s="216" t="s">
        <v>51</v>
      </c>
      <c r="C6" s="217"/>
      <c r="D6" s="218"/>
      <c r="E6" s="22" t="s">
        <v>146</v>
      </c>
      <c r="F6" s="12" t="s">
        <v>147</v>
      </c>
      <c r="G6" s="129">
        <f>SUM(H6:BS6)</f>
        <v>67000</v>
      </c>
      <c r="H6" s="89">
        <v>22333</v>
      </c>
      <c r="I6" s="91">
        <v>22333</v>
      </c>
      <c r="J6" s="89">
        <v>22334</v>
      </c>
      <c r="K6" s="34"/>
      <c r="L6" s="34"/>
      <c r="M6" s="97"/>
      <c r="N6" s="33"/>
      <c r="O6" s="34"/>
      <c r="P6" s="34"/>
      <c r="Q6" s="97"/>
      <c r="R6" s="33"/>
      <c r="S6" s="34"/>
      <c r="T6" s="34"/>
      <c r="U6" s="34"/>
      <c r="V6" s="35"/>
      <c r="W6" s="100"/>
      <c r="X6" s="34"/>
      <c r="Y6" s="34"/>
      <c r="Z6" s="35"/>
      <c r="AA6" s="100"/>
      <c r="AB6" s="34"/>
      <c r="AC6" s="34"/>
      <c r="AD6" s="34"/>
      <c r="AE6" s="97"/>
      <c r="AF6" s="33"/>
      <c r="AG6" s="34"/>
      <c r="AH6" s="34"/>
      <c r="AI6" s="35"/>
      <c r="AJ6" s="67"/>
      <c r="AK6" s="64"/>
      <c r="AL6" s="64"/>
      <c r="AM6" s="65"/>
      <c r="AN6" s="63"/>
      <c r="AO6" s="64"/>
      <c r="AP6" s="64"/>
      <c r="AQ6" s="64"/>
      <c r="AR6" s="66"/>
      <c r="AS6" s="67"/>
      <c r="AT6" s="64"/>
      <c r="AU6" s="64"/>
      <c r="AV6" s="65"/>
      <c r="AW6" s="63"/>
      <c r="AX6" s="64"/>
      <c r="AY6" s="64"/>
      <c r="AZ6" s="66"/>
      <c r="BA6" s="67"/>
      <c r="BB6" s="64"/>
      <c r="BC6" s="64"/>
      <c r="BD6" s="64"/>
      <c r="BE6" s="65"/>
      <c r="BF6" s="102"/>
      <c r="BG6" s="92"/>
      <c r="BH6" s="92"/>
      <c r="BI6" s="103"/>
      <c r="BJ6" s="67"/>
      <c r="BK6" s="64"/>
      <c r="BL6" s="64"/>
      <c r="BM6" s="66"/>
      <c r="BN6" s="67"/>
      <c r="BO6" s="64"/>
      <c r="BP6" s="64"/>
      <c r="BQ6" s="64"/>
      <c r="BR6" s="66"/>
      <c r="BS6" s="115"/>
      <c r="BT6" s="136">
        <f>SUM(H6:BS6)</f>
        <v>67000</v>
      </c>
      <c r="BU6" s="153">
        <f>SUM(H6:AM6)</f>
        <v>67000</v>
      </c>
      <c r="BV6" s="153">
        <f>SUM(AN6:BS6)</f>
        <v>0</v>
      </c>
    </row>
    <row r="7" spans="1:74" ht="19.5" customHeight="1" thickBot="1">
      <c r="A7" s="10" t="s">
        <v>3</v>
      </c>
      <c r="B7" s="219" t="s">
        <v>52</v>
      </c>
      <c r="C7" s="220"/>
      <c r="D7" s="221"/>
      <c r="E7" s="22" t="s">
        <v>148</v>
      </c>
      <c r="F7" s="12" t="s">
        <v>254</v>
      </c>
      <c r="G7" s="122">
        <f>SUM(H7:BS7)</f>
        <v>174349.48</v>
      </c>
      <c r="H7" s="43"/>
      <c r="I7" s="45"/>
      <c r="J7" s="40">
        <v>34869</v>
      </c>
      <c r="K7" s="41">
        <v>34869</v>
      </c>
      <c r="L7" s="41">
        <v>34869</v>
      </c>
      <c r="M7" s="42">
        <v>34869</v>
      </c>
      <c r="N7" s="40">
        <f>34869+4.48</f>
        <v>34873.48</v>
      </c>
      <c r="O7" s="38"/>
      <c r="P7" s="38"/>
      <c r="Q7" s="45"/>
      <c r="R7" s="43"/>
      <c r="S7" s="38"/>
      <c r="T7" s="38"/>
      <c r="U7" s="38"/>
      <c r="V7" s="39"/>
      <c r="W7" s="44"/>
      <c r="X7" s="38"/>
      <c r="Y7" s="38"/>
      <c r="Z7" s="39"/>
      <c r="AA7" s="44"/>
      <c r="AB7" s="38"/>
      <c r="AC7" s="38"/>
      <c r="AD7" s="38"/>
      <c r="AE7" s="45"/>
      <c r="AF7" s="43"/>
      <c r="AG7" s="38"/>
      <c r="AH7" s="38"/>
      <c r="AI7" s="39"/>
      <c r="AJ7" s="44"/>
      <c r="AK7" s="38"/>
      <c r="AL7" s="38"/>
      <c r="AM7" s="45"/>
      <c r="AN7" s="43"/>
      <c r="AO7" s="38"/>
      <c r="AP7" s="38"/>
      <c r="AQ7" s="38"/>
      <c r="AR7" s="39"/>
      <c r="AS7" s="44"/>
      <c r="AT7" s="38"/>
      <c r="AU7" s="38"/>
      <c r="AV7" s="45"/>
      <c r="AW7" s="43"/>
      <c r="AX7" s="38"/>
      <c r="AY7" s="38"/>
      <c r="AZ7" s="39"/>
      <c r="BA7" s="44"/>
      <c r="BB7" s="38"/>
      <c r="BC7" s="38"/>
      <c r="BD7" s="38"/>
      <c r="BE7" s="45"/>
      <c r="BF7" s="104"/>
      <c r="BG7" s="71"/>
      <c r="BH7" s="71"/>
      <c r="BI7" s="90"/>
      <c r="BJ7" s="44"/>
      <c r="BK7" s="38"/>
      <c r="BL7" s="38"/>
      <c r="BM7" s="39"/>
      <c r="BN7" s="44"/>
      <c r="BO7" s="38"/>
      <c r="BP7" s="38"/>
      <c r="BQ7" s="38"/>
      <c r="BR7" s="39"/>
      <c r="BS7" s="116"/>
      <c r="BT7" s="137">
        <f>SUM(H7:BS7)</f>
        <v>174349.48</v>
      </c>
      <c r="BU7" s="124">
        <f aca="true" t="shared" si="0" ref="BU7:BU64">SUM(H7:AM7)</f>
        <v>174349.48</v>
      </c>
      <c r="BV7" s="124">
        <f aca="true" t="shared" si="1" ref="BV7:BV64">SUM(AN7:BS7)</f>
        <v>0</v>
      </c>
    </row>
    <row r="8" spans="1:74" ht="19.5" customHeight="1" thickBot="1">
      <c r="A8" s="10" t="s">
        <v>4</v>
      </c>
      <c r="B8" s="222" t="s">
        <v>224</v>
      </c>
      <c r="C8" s="223"/>
      <c r="D8" s="224"/>
      <c r="E8" s="22" t="s">
        <v>154</v>
      </c>
      <c r="F8" s="12" t="s">
        <v>149</v>
      </c>
      <c r="G8" s="122">
        <f>SUM(G9+G18+G34)</f>
        <v>3886148.66</v>
      </c>
      <c r="H8" s="30"/>
      <c r="I8" s="37"/>
      <c r="J8" s="43"/>
      <c r="K8" s="38"/>
      <c r="L8" s="38"/>
      <c r="M8" s="45"/>
      <c r="N8" s="43"/>
      <c r="O8" s="38"/>
      <c r="P8" s="38"/>
      <c r="Q8" s="45"/>
      <c r="R8" s="43"/>
      <c r="S8" s="38"/>
      <c r="T8" s="38"/>
      <c r="U8" s="38"/>
      <c r="V8" s="39"/>
      <c r="W8" s="44"/>
      <c r="X8" s="38"/>
      <c r="Y8" s="38"/>
      <c r="Z8" s="39"/>
      <c r="AA8" s="44"/>
      <c r="AB8" s="38"/>
      <c r="AC8" s="38"/>
      <c r="AD8" s="38"/>
      <c r="AE8" s="45"/>
      <c r="AF8" s="43"/>
      <c r="AG8" s="38"/>
      <c r="AH8" s="38"/>
      <c r="AI8" s="39"/>
      <c r="AJ8" s="44"/>
      <c r="AK8" s="38"/>
      <c r="AL8" s="38"/>
      <c r="AM8" s="45"/>
      <c r="AN8" s="43"/>
      <c r="AO8" s="38"/>
      <c r="AP8" s="38"/>
      <c r="AQ8" s="38"/>
      <c r="AR8" s="39"/>
      <c r="AS8" s="44"/>
      <c r="AT8" s="38"/>
      <c r="AU8" s="38"/>
      <c r="AV8" s="45"/>
      <c r="AW8" s="43"/>
      <c r="AX8" s="38"/>
      <c r="AY8" s="38"/>
      <c r="AZ8" s="39"/>
      <c r="BA8" s="44"/>
      <c r="BB8" s="38"/>
      <c r="BC8" s="38"/>
      <c r="BD8" s="38"/>
      <c r="BE8" s="45"/>
      <c r="BF8" s="104"/>
      <c r="BG8" s="71"/>
      <c r="BH8" s="71"/>
      <c r="BI8" s="90"/>
      <c r="BJ8" s="44"/>
      <c r="BK8" s="38"/>
      <c r="BL8" s="38"/>
      <c r="BM8" s="39"/>
      <c r="BN8" s="44"/>
      <c r="BO8" s="38"/>
      <c r="BP8" s="38"/>
      <c r="BQ8" s="38"/>
      <c r="BR8" s="39"/>
      <c r="BS8" s="116"/>
      <c r="BT8" s="137">
        <f>SUM(BT9+BT18+BT34)</f>
        <v>3886148.66</v>
      </c>
      <c r="BU8" s="124">
        <f t="shared" si="0"/>
        <v>0</v>
      </c>
      <c r="BV8" s="124">
        <f t="shared" si="1"/>
        <v>0</v>
      </c>
    </row>
    <row r="9" spans="1:74" s="9" customFormat="1" ht="19.5" customHeight="1" thickBot="1">
      <c r="A9" s="13" t="s">
        <v>5</v>
      </c>
      <c r="B9" s="175" t="s">
        <v>60</v>
      </c>
      <c r="C9" s="176"/>
      <c r="D9" s="177"/>
      <c r="E9" s="26" t="s">
        <v>154</v>
      </c>
      <c r="F9" s="27" t="s">
        <v>255</v>
      </c>
      <c r="G9" s="123">
        <f>SUM(G10:G17)</f>
        <v>2428970.92</v>
      </c>
      <c r="H9" s="48"/>
      <c r="I9" s="49"/>
      <c r="J9" s="48"/>
      <c r="K9" s="46"/>
      <c r="L9" s="46"/>
      <c r="M9" s="49"/>
      <c r="N9" s="48"/>
      <c r="O9" s="46"/>
      <c r="P9" s="46"/>
      <c r="Q9" s="49"/>
      <c r="R9" s="48"/>
      <c r="S9" s="46"/>
      <c r="T9" s="46"/>
      <c r="U9" s="46"/>
      <c r="V9" s="47"/>
      <c r="W9" s="50"/>
      <c r="X9" s="46"/>
      <c r="Y9" s="46"/>
      <c r="Z9" s="47"/>
      <c r="AA9" s="50"/>
      <c r="AB9" s="46"/>
      <c r="AC9" s="46"/>
      <c r="AD9" s="46"/>
      <c r="AE9" s="49"/>
      <c r="AF9" s="48"/>
      <c r="AG9" s="46"/>
      <c r="AH9" s="46"/>
      <c r="AI9" s="47"/>
      <c r="AJ9" s="50"/>
      <c r="AK9" s="46"/>
      <c r="AL9" s="46"/>
      <c r="AM9" s="49"/>
      <c r="AN9" s="48"/>
      <c r="AO9" s="46"/>
      <c r="AP9" s="46"/>
      <c r="AQ9" s="46"/>
      <c r="AR9" s="47"/>
      <c r="AS9" s="50"/>
      <c r="AT9" s="46"/>
      <c r="AU9" s="46"/>
      <c r="AV9" s="49"/>
      <c r="AW9" s="48"/>
      <c r="AX9" s="46"/>
      <c r="AY9" s="46"/>
      <c r="AZ9" s="47"/>
      <c r="BA9" s="50"/>
      <c r="BB9" s="46"/>
      <c r="BC9" s="46"/>
      <c r="BD9" s="46"/>
      <c r="BE9" s="49"/>
      <c r="BF9" s="105"/>
      <c r="BG9" s="93"/>
      <c r="BH9" s="93"/>
      <c r="BI9" s="106"/>
      <c r="BJ9" s="50"/>
      <c r="BK9" s="46"/>
      <c r="BL9" s="46"/>
      <c r="BM9" s="47"/>
      <c r="BN9" s="50"/>
      <c r="BO9" s="46"/>
      <c r="BP9" s="46"/>
      <c r="BQ9" s="46"/>
      <c r="BR9" s="47"/>
      <c r="BS9" s="117"/>
      <c r="BT9" s="138">
        <f>SUM(BT10:BT17)</f>
        <v>2428970.92</v>
      </c>
      <c r="BU9" s="124">
        <f t="shared" si="0"/>
        <v>0</v>
      </c>
      <c r="BV9" s="124">
        <f t="shared" si="1"/>
        <v>0</v>
      </c>
    </row>
    <row r="10" spans="1:74" s="9" customFormat="1" ht="19.5" customHeight="1" thickBot="1">
      <c r="A10" s="10" t="s">
        <v>100</v>
      </c>
      <c r="B10" s="169" t="s">
        <v>53</v>
      </c>
      <c r="C10" s="170"/>
      <c r="D10" s="171"/>
      <c r="E10" s="22" t="s">
        <v>151</v>
      </c>
      <c r="F10" s="12" t="s">
        <v>152</v>
      </c>
      <c r="G10" s="124">
        <f>SUM(H10:BS10)</f>
        <v>43230.81</v>
      </c>
      <c r="H10" s="30"/>
      <c r="I10" s="37"/>
      <c r="J10" s="43"/>
      <c r="K10" s="38"/>
      <c r="L10" s="38"/>
      <c r="M10" s="45"/>
      <c r="N10" s="43"/>
      <c r="O10" s="38"/>
      <c r="P10" s="38"/>
      <c r="Q10" s="45"/>
      <c r="R10" s="40">
        <v>10807</v>
      </c>
      <c r="S10" s="41">
        <v>10807</v>
      </c>
      <c r="T10" s="41">
        <v>10807</v>
      </c>
      <c r="U10" s="41">
        <f>10807+2.81</f>
        <v>10809.81</v>
      </c>
      <c r="V10" s="39"/>
      <c r="W10" s="44"/>
      <c r="X10" s="38"/>
      <c r="Y10" s="38"/>
      <c r="Z10" s="39"/>
      <c r="AA10" s="44"/>
      <c r="AB10" s="38"/>
      <c r="AC10" s="38"/>
      <c r="AD10" s="38"/>
      <c r="AE10" s="45"/>
      <c r="AF10" s="43"/>
      <c r="AG10" s="38"/>
      <c r="AH10" s="38"/>
      <c r="AI10" s="39"/>
      <c r="AJ10" s="44"/>
      <c r="AK10" s="38"/>
      <c r="AL10" s="38"/>
      <c r="AM10" s="45"/>
      <c r="AN10" s="43"/>
      <c r="AO10" s="38"/>
      <c r="AP10" s="38"/>
      <c r="AQ10" s="38"/>
      <c r="AR10" s="39"/>
      <c r="AS10" s="44"/>
      <c r="AT10" s="38"/>
      <c r="AU10" s="38"/>
      <c r="AV10" s="45"/>
      <c r="AW10" s="43"/>
      <c r="AX10" s="38"/>
      <c r="AY10" s="38"/>
      <c r="AZ10" s="39"/>
      <c r="BA10" s="44"/>
      <c r="BB10" s="38"/>
      <c r="BC10" s="38"/>
      <c r="BD10" s="38"/>
      <c r="BE10" s="45"/>
      <c r="BF10" s="104"/>
      <c r="BG10" s="71"/>
      <c r="BH10" s="71"/>
      <c r="BI10" s="90"/>
      <c r="BJ10" s="44"/>
      <c r="BK10" s="38"/>
      <c r="BL10" s="38"/>
      <c r="BM10" s="39"/>
      <c r="BN10" s="44"/>
      <c r="BO10" s="38"/>
      <c r="BP10" s="38"/>
      <c r="BQ10" s="38"/>
      <c r="BR10" s="39"/>
      <c r="BS10" s="116"/>
      <c r="BT10" s="139">
        <f aca="true" t="shared" si="2" ref="BT10:BT17">SUM(H10:BS10)</f>
        <v>43230.81</v>
      </c>
      <c r="BU10" s="124">
        <f t="shared" si="0"/>
        <v>43230.81</v>
      </c>
      <c r="BV10" s="124">
        <f t="shared" si="1"/>
        <v>0</v>
      </c>
    </row>
    <row r="11" spans="1:74" s="9" customFormat="1" ht="19.5" customHeight="1" thickBot="1">
      <c r="A11" s="10" t="s">
        <v>101</v>
      </c>
      <c r="B11" s="169" t="s">
        <v>44</v>
      </c>
      <c r="C11" s="170"/>
      <c r="D11" s="171"/>
      <c r="E11" s="22" t="s">
        <v>154</v>
      </c>
      <c r="F11" s="12" t="s">
        <v>153</v>
      </c>
      <c r="G11" s="124">
        <f aca="true" t="shared" si="3" ref="G11:G17">SUM(H11:BS11)</f>
        <v>92041.51</v>
      </c>
      <c r="H11" s="30"/>
      <c r="I11" s="37"/>
      <c r="J11" s="43"/>
      <c r="K11" s="38"/>
      <c r="L11" s="38"/>
      <c r="M11" s="45"/>
      <c r="N11" s="51">
        <v>30680</v>
      </c>
      <c r="O11" s="52">
        <v>30680</v>
      </c>
      <c r="P11" s="41">
        <v>30681.51</v>
      </c>
      <c r="Q11" s="45"/>
      <c r="R11" s="43"/>
      <c r="S11" s="38"/>
      <c r="T11" s="38"/>
      <c r="U11" s="38"/>
      <c r="V11" s="39"/>
      <c r="W11" s="44"/>
      <c r="X11" s="38"/>
      <c r="Y11" s="38"/>
      <c r="Z11" s="39"/>
      <c r="AA11" s="44"/>
      <c r="AB11" s="38"/>
      <c r="AC11" s="38"/>
      <c r="AD11" s="38"/>
      <c r="AE11" s="45"/>
      <c r="AF11" s="43"/>
      <c r="AG11" s="38"/>
      <c r="AH11" s="38"/>
      <c r="AI11" s="39"/>
      <c r="AJ11" s="44"/>
      <c r="AK11" s="38"/>
      <c r="AL11" s="38"/>
      <c r="AM11" s="45"/>
      <c r="AN11" s="43"/>
      <c r="AO11" s="38"/>
      <c r="AP11" s="38"/>
      <c r="AQ11" s="38"/>
      <c r="AR11" s="39"/>
      <c r="AS11" s="44"/>
      <c r="AT11" s="38"/>
      <c r="AU11" s="38"/>
      <c r="AV11" s="45"/>
      <c r="AW11" s="43"/>
      <c r="AX11" s="38"/>
      <c r="AY11" s="38"/>
      <c r="AZ11" s="39"/>
      <c r="BA11" s="44"/>
      <c r="BB11" s="38"/>
      <c r="BC11" s="38"/>
      <c r="BD11" s="38"/>
      <c r="BE11" s="45"/>
      <c r="BF11" s="104"/>
      <c r="BG11" s="71"/>
      <c r="BH11" s="71"/>
      <c r="BI11" s="90"/>
      <c r="BJ11" s="44"/>
      <c r="BK11" s="38"/>
      <c r="BL11" s="38"/>
      <c r="BM11" s="39"/>
      <c r="BN11" s="44"/>
      <c r="BO11" s="38"/>
      <c r="BP11" s="38"/>
      <c r="BQ11" s="38"/>
      <c r="BR11" s="39"/>
      <c r="BS11" s="116"/>
      <c r="BT11" s="139">
        <f t="shared" si="2"/>
        <v>92041.51</v>
      </c>
      <c r="BU11" s="124">
        <f t="shared" si="0"/>
        <v>92041.51</v>
      </c>
      <c r="BV11" s="124">
        <f t="shared" si="1"/>
        <v>0</v>
      </c>
    </row>
    <row r="12" spans="1:74" s="9" customFormat="1" ht="19.5" customHeight="1" thickBot="1">
      <c r="A12" s="10" t="s">
        <v>102</v>
      </c>
      <c r="B12" s="169" t="s">
        <v>54</v>
      </c>
      <c r="C12" s="170"/>
      <c r="D12" s="171"/>
      <c r="E12" s="22" t="s">
        <v>155</v>
      </c>
      <c r="F12" s="12" t="s">
        <v>152</v>
      </c>
      <c r="G12" s="124">
        <f t="shared" si="3"/>
        <v>548971.96</v>
      </c>
      <c r="H12" s="30"/>
      <c r="I12" s="37"/>
      <c r="J12" s="43"/>
      <c r="K12" s="38"/>
      <c r="L12" s="38"/>
      <c r="M12" s="45"/>
      <c r="N12" s="43"/>
      <c r="O12" s="31"/>
      <c r="P12" s="41">
        <v>91495</v>
      </c>
      <c r="Q12" s="42">
        <v>91495</v>
      </c>
      <c r="R12" s="40">
        <v>91495</v>
      </c>
      <c r="S12" s="41">
        <v>91495</v>
      </c>
      <c r="T12" s="41">
        <v>91495</v>
      </c>
      <c r="U12" s="41">
        <v>91496.96</v>
      </c>
      <c r="V12" s="39"/>
      <c r="W12" s="44"/>
      <c r="X12" s="38"/>
      <c r="Y12" s="38"/>
      <c r="Z12" s="39"/>
      <c r="AA12" s="44"/>
      <c r="AB12" s="38"/>
      <c r="AC12" s="38"/>
      <c r="AD12" s="38"/>
      <c r="AE12" s="45"/>
      <c r="AF12" s="43"/>
      <c r="AG12" s="38"/>
      <c r="AH12" s="38"/>
      <c r="AI12" s="39"/>
      <c r="AJ12" s="44"/>
      <c r="AK12" s="38"/>
      <c r="AL12" s="38"/>
      <c r="AM12" s="45"/>
      <c r="AN12" s="43"/>
      <c r="AO12" s="38"/>
      <c r="AP12" s="38"/>
      <c r="AQ12" s="38"/>
      <c r="AR12" s="39"/>
      <c r="AS12" s="44"/>
      <c r="AT12" s="38"/>
      <c r="AU12" s="38"/>
      <c r="AV12" s="45"/>
      <c r="AW12" s="43"/>
      <c r="AX12" s="38"/>
      <c r="AY12" s="38"/>
      <c r="AZ12" s="39"/>
      <c r="BA12" s="44"/>
      <c r="BB12" s="38"/>
      <c r="BC12" s="38"/>
      <c r="BD12" s="38"/>
      <c r="BE12" s="45"/>
      <c r="BF12" s="104"/>
      <c r="BG12" s="71"/>
      <c r="BH12" s="71"/>
      <c r="BI12" s="90"/>
      <c r="BJ12" s="44"/>
      <c r="BK12" s="38"/>
      <c r="BL12" s="38"/>
      <c r="BM12" s="39"/>
      <c r="BN12" s="44"/>
      <c r="BO12" s="38"/>
      <c r="BP12" s="38"/>
      <c r="BQ12" s="38"/>
      <c r="BR12" s="39"/>
      <c r="BS12" s="116"/>
      <c r="BT12" s="139">
        <f t="shared" si="2"/>
        <v>548971.96</v>
      </c>
      <c r="BU12" s="124">
        <f t="shared" si="0"/>
        <v>548971.96</v>
      </c>
      <c r="BV12" s="124">
        <f t="shared" si="1"/>
        <v>0</v>
      </c>
    </row>
    <row r="13" spans="1:74" s="9" customFormat="1" ht="19.5" customHeight="1" thickBot="1">
      <c r="A13" s="10" t="s">
        <v>103</v>
      </c>
      <c r="B13" s="169" t="s">
        <v>55</v>
      </c>
      <c r="C13" s="170"/>
      <c r="D13" s="171"/>
      <c r="E13" s="22" t="s">
        <v>156</v>
      </c>
      <c r="F13" s="12" t="s">
        <v>157</v>
      </c>
      <c r="G13" s="124">
        <f t="shared" si="3"/>
        <v>243111.48</v>
      </c>
      <c r="H13" s="30"/>
      <c r="I13" s="37"/>
      <c r="J13" s="43"/>
      <c r="K13" s="38"/>
      <c r="L13" s="38"/>
      <c r="M13" s="45"/>
      <c r="N13" s="43"/>
      <c r="O13" s="38"/>
      <c r="P13" s="38"/>
      <c r="Q13" s="45"/>
      <c r="R13" s="43"/>
      <c r="S13" s="31"/>
      <c r="T13" s="31"/>
      <c r="U13" s="41">
        <v>48622</v>
      </c>
      <c r="V13" s="53">
        <v>48622</v>
      </c>
      <c r="W13" s="54">
        <v>48622</v>
      </c>
      <c r="X13" s="41">
        <v>48622</v>
      </c>
      <c r="Y13" s="41">
        <v>48623.48</v>
      </c>
      <c r="Z13" s="39"/>
      <c r="AA13" s="44"/>
      <c r="AB13" s="38"/>
      <c r="AC13" s="38"/>
      <c r="AD13" s="38"/>
      <c r="AE13" s="45"/>
      <c r="AF13" s="43"/>
      <c r="AG13" s="38"/>
      <c r="AH13" s="38"/>
      <c r="AI13" s="39"/>
      <c r="AJ13" s="44"/>
      <c r="AK13" s="38"/>
      <c r="AL13" s="38"/>
      <c r="AM13" s="45"/>
      <c r="AN13" s="43"/>
      <c r="AO13" s="38"/>
      <c r="AP13" s="38"/>
      <c r="AQ13" s="38"/>
      <c r="AR13" s="39"/>
      <c r="AS13" s="44"/>
      <c r="AT13" s="38"/>
      <c r="AU13" s="38"/>
      <c r="AV13" s="45"/>
      <c r="AW13" s="43"/>
      <c r="AX13" s="38"/>
      <c r="AY13" s="38"/>
      <c r="AZ13" s="39"/>
      <c r="BA13" s="44"/>
      <c r="BB13" s="38"/>
      <c r="BC13" s="38"/>
      <c r="BD13" s="38"/>
      <c r="BE13" s="45"/>
      <c r="BF13" s="104"/>
      <c r="BG13" s="71"/>
      <c r="BH13" s="71"/>
      <c r="BI13" s="90"/>
      <c r="BJ13" s="44"/>
      <c r="BK13" s="38"/>
      <c r="BL13" s="38"/>
      <c r="BM13" s="39"/>
      <c r="BN13" s="44"/>
      <c r="BO13" s="38"/>
      <c r="BP13" s="38"/>
      <c r="BQ13" s="38"/>
      <c r="BR13" s="39"/>
      <c r="BS13" s="116"/>
      <c r="BT13" s="139">
        <f t="shared" si="2"/>
        <v>243111.48</v>
      </c>
      <c r="BU13" s="124">
        <f t="shared" si="0"/>
        <v>243111.48</v>
      </c>
      <c r="BV13" s="124">
        <f t="shared" si="1"/>
        <v>0</v>
      </c>
    </row>
    <row r="14" spans="1:74" s="9" customFormat="1" ht="19.5" customHeight="1" thickBot="1">
      <c r="A14" s="10" t="s">
        <v>104</v>
      </c>
      <c r="B14" s="169" t="s">
        <v>56</v>
      </c>
      <c r="C14" s="170"/>
      <c r="D14" s="171"/>
      <c r="E14" s="22" t="s">
        <v>158</v>
      </c>
      <c r="F14" s="12" t="s">
        <v>159</v>
      </c>
      <c r="G14" s="124">
        <f t="shared" si="3"/>
        <v>54521.97</v>
      </c>
      <c r="H14" s="30"/>
      <c r="I14" s="37"/>
      <c r="J14" s="43"/>
      <c r="K14" s="38"/>
      <c r="L14" s="38"/>
      <c r="M14" s="45"/>
      <c r="N14" s="43"/>
      <c r="O14" s="38"/>
      <c r="P14" s="38"/>
      <c r="Q14" s="45"/>
      <c r="R14" s="43"/>
      <c r="S14" s="38"/>
      <c r="T14" s="38"/>
      <c r="U14" s="38"/>
      <c r="V14" s="32"/>
      <c r="W14" s="36"/>
      <c r="X14" s="31"/>
      <c r="Y14" s="41">
        <v>10904</v>
      </c>
      <c r="Z14" s="53">
        <v>10904</v>
      </c>
      <c r="AA14" s="54">
        <v>10904</v>
      </c>
      <c r="AB14" s="41">
        <v>10904</v>
      </c>
      <c r="AC14" s="41">
        <v>10905.97</v>
      </c>
      <c r="AD14" s="38"/>
      <c r="AE14" s="45"/>
      <c r="AF14" s="43"/>
      <c r="AG14" s="38"/>
      <c r="AH14" s="38"/>
      <c r="AI14" s="39"/>
      <c r="AJ14" s="44"/>
      <c r="AK14" s="38"/>
      <c r="AL14" s="38"/>
      <c r="AM14" s="45"/>
      <c r="AN14" s="43"/>
      <c r="AO14" s="38"/>
      <c r="AP14" s="38"/>
      <c r="AQ14" s="38"/>
      <c r="AR14" s="39"/>
      <c r="AS14" s="44"/>
      <c r="AT14" s="38"/>
      <c r="AU14" s="38"/>
      <c r="AV14" s="45"/>
      <c r="AW14" s="43"/>
      <c r="AX14" s="38"/>
      <c r="AY14" s="38"/>
      <c r="AZ14" s="39"/>
      <c r="BA14" s="44"/>
      <c r="BB14" s="38"/>
      <c r="BC14" s="38"/>
      <c r="BD14" s="38"/>
      <c r="BE14" s="45"/>
      <c r="BF14" s="104"/>
      <c r="BG14" s="71"/>
      <c r="BH14" s="71"/>
      <c r="BI14" s="90"/>
      <c r="BJ14" s="44"/>
      <c r="BK14" s="38"/>
      <c r="BL14" s="38"/>
      <c r="BM14" s="39"/>
      <c r="BN14" s="44"/>
      <c r="BO14" s="38"/>
      <c r="BP14" s="38"/>
      <c r="BQ14" s="38"/>
      <c r="BR14" s="39"/>
      <c r="BS14" s="116"/>
      <c r="BT14" s="139">
        <f t="shared" si="2"/>
        <v>54521.97</v>
      </c>
      <c r="BU14" s="124">
        <f t="shared" si="0"/>
        <v>54521.97</v>
      </c>
      <c r="BV14" s="124">
        <f t="shared" si="1"/>
        <v>0</v>
      </c>
    </row>
    <row r="15" spans="1:74" s="9" customFormat="1" ht="19.5" customHeight="1" thickBot="1">
      <c r="A15" s="10" t="s">
        <v>105</v>
      </c>
      <c r="B15" s="169" t="s">
        <v>57</v>
      </c>
      <c r="C15" s="170"/>
      <c r="D15" s="171"/>
      <c r="E15" s="22" t="s">
        <v>160</v>
      </c>
      <c r="F15" s="12" t="s">
        <v>161</v>
      </c>
      <c r="G15" s="124">
        <f t="shared" si="3"/>
        <v>281995.78</v>
      </c>
      <c r="H15" s="30"/>
      <c r="I15" s="37"/>
      <c r="J15" s="43"/>
      <c r="K15" s="38"/>
      <c r="L15" s="38"/>
      <c r="M15" s="45"/>
      <c r="N15" s="43"/>
      <c r="O15" s="38"/>
      <c r="P15" s="38"/>
      <c r="Q15" s="45"/>
      <c r="R15" s="43"/>
      <c r="S15" s="38"/>
      <c r="T15" s="38"/>
      <c r="U15" s="38"/>
      <c r="V15" s="39"/>
      <c r="W15" s="44"/>
      <c r="X15" s="38"/>
      <c r="Y15" s="38"/>
      <c r="Z15" s="32"/>
      <c r="AA15" s="36"/>
      <c r="AB15" s="31"/>
      <c r="AC15" s="41">
        <v>56399</v>
      </c>
      <c r="AD15" s="41">
        <v>56399</v>
      </c>
      <c r="AE15" s="42">
        <v>56399</v>
      </c>
      <c r="AF15" s="40">
        <v>56399</v>
      </c>
      <c r="AG15" s="41">
        <v>56399.78</v>
      </c>
      <c r="AH15" s="38"/>
      <c r="AI15" s="39"/>
      <c r="AJ15" s="44"/>
      <c r="AK15" s="38"/>
      <c r="AL15" s="38"/>
      <c r="AM15" s="45"/>
      <c r="AN15" s="43"/>
      <c r="AO15" s="38"/>
      <c r="AP15" s="38"/>
      <c r="AQ15" s="38"/>
      <c r="AR15" s="39"/>
      <c r="AS15" s="44"/>
      <c r="AT15" s="38"/>
      <c r="AU15" s="38"/>
      <c r="AV15" s="45"/>
      <c r="AW15" s="43"/>
      <c r="AX15" s="38"/>
      <c r="AY15" s="38"/>
      <c r="AZ15" s="39"/>
      <c r="BA15" s="44"/>
      <c r="BB15" s="38"/>
      <c r="BC15" s="38"/>
      <c r="BD15" s="38"/>
      <c r="BE15" s="45"/>
      <c r="BF15" s="104"/>
      <c r="BG15" s="71"/>
      <c r="BH15" s="71"/>
      <c r="BI15" s="90"/>
      <c r="BJ15" s="44"/>
      <c r="BK15" s="38"/>
      <c r="BL15" s="38"/>
      <c r="BM15" s="39"/>
      <c r="BN15" s="44"/>
      <c r="BO15" s="38"/>
      <c r="BP15" s="38"/>
      <c r="BQ15" s="38"/>
      <c r="BR15" s="39"/>
      <c r="BS15" s="116"/>
      <c r="BT15" s="139">
        <f t="shared" si="2"/>
        <v>281995.78</v>
      </c>
      <c r="BU15" s="124">
        <f t="shared" si="0"/>
        <v>281995.78</v>
      </c>
      <c r="BV15" s="124">
        <f t="shared" si="1"/>
        <v>0</v>
      </c>
    </row>
    <row r="16" spans="1:74" s="9" customFormat="1" ht="19.5" customHeight="1" thickBot="1">
      <c r="A16" s="10" t="s">
        <v>106</v>
      </c>
      <c r="B16" s="169" t="s">
        <v>58</v>
      </c>
      <c r="C16" s="170"/>
      <c r="D16" s="171"/>
      <c r="E16" s="22" t="s">
        <v>162</v>
      </c>
      <c r="F16" s="12" t="s">
        <v>163</v>
      </c>
      <c r="G16" s="124">
        <f t="shared" si="3"/>
        <v>275097.41000000003</v>
      </c>
      <c r="H16" s="30"/>
      <c r="I16" s="37"/>
      <c r="J16" s="43"/>
      <c r="K16" s="38"/>
      <c r="L16" s="38"/>
      <c r="M16" s="45"/>
      <c r="N16" s="43"/>
      <c r="O16" s="38"/>
      <c r="P16" s="38"/>
      <c r="Q16" s="45"/>
      <c r="R16" s="43"/>
      <c r="S16" s="38"/>
      <c r="T16" s="38"/>
      <c r="U16" s="38"/>
      <c r="V16" s="39"/>
      <c r="W16" s="44"/>
      <c r="X16" s="38"/>
      <c r="Y16" s="38"/>
      <c r="Z16" s="39"/>
      <c r="AA16" s="44"/>
      <c r="AB16" s="38"/>
      <c r="AC16" s="38"/>
      <c r="AD16" s="38"/>
      <c r="AE16" s="37"/>
      <c r="AF16" s="40">
        <v>68774</v>
      </c>
      <c r="AG16" s="41">
        <v>68774</v>
      </c>
      <c r="AH16" s="41">
        <v>68774</v>
      </c>
      <c r="AI16" s="53">
        <v>68775.41</v>
      </c>
      <c r="AJ16" s="44"/>
      <c r="AK16" s="38"/>
      <c r="AL16" s="38"/>
      <c r="AM16" s="45"/>
      <c r="AN16" s="43"/>
      <c r="AO16" s="38"/>
      <c r="AP16" s="38"/>
      <c r="AQ16" s="38"/>
      <c r="AR16" s="39"/>
      <c r="AS16" s="44"/>
      <c r="AT16" s="38"/>
      <c r="AU16" s="38"/>
      <c r="AV16" s="45"/>
      <c r="AW16" s="43"/>
      <c r="AX16" s="38"/>
      <c r="AY16" s="38"/>
      <c r="AZ16" s="39"/>
      <c r="BA16" s="44"/>
      <c r="BB16" s="38"/>
      <c r="BC16" s="38"/>
      <c r="BD16" s="38"/>
      <c r="BE16" s="45"/>
      <c r="BF16" s="104"/>
      <c r="BG16" s="71"/>
      <c r="BH16" s="71"/>
      <c r="BI16" s="90"/>
      <c r="BJ16" s="44"/>
      <c r="BK16" s="38"/>
      <c r="BL16" s="38"/>
      <c r="BM16" s="39"/>
      <c r="BN16" s="44"/>
      <c r="BO16" s="38"/>
      <c r="BP16" s="38"/>
      <c r="BQ16" s="38"/>
      <c r="BR16" s="39"/>
      <c r="BS16" s="116"/>
      <c r="BT16" s="139">
        <f t="shared" si="2"/>
        <v>275097.41000000003</v>
      </c>
      <c r="BU16" s="124">
        <f t="shared" si="0"/>
        <v>275097.41000000003</v>
      </c>
      <c r="BV16" s="124">
        <f t="shared" si="1"/>
        <v>0</v>
      </c>
    </row>
    <row r="17" spans="1:74" s="9" customFormat="1" ht="19.5" customHeight="1" thickBot="1">
      <c r="A17" s="10" t="s">
        <v>107</v>
      </c>
      <c r="B17" s="169" t="s">
        <v>59</v>
      </c>
      <c r="C17" s="170"/>
      <c r="D17" s="171"/>
      <c r="E17" s="22" t="s">
        <v>175</v>
      </c>
      <c r="F17" s="12" t="s">
        <v>255</v>
      </c>
      <c r="G17" s="124">
        <f t="shared" si="3"/>
        <v>890000</v>
      </c>
      <c r="H17" s="30"/>
      <c r="I17" s="37"/>
      <c r="J17" s="43"/>
      <c r="K17" s="38"/>
      <c r="L17" s="38"/>
      <c r="M17" s="45"/>
      <c r="N17" s="43"/>
      <c r="O17" s="38"/>
      <c r="P17" s="38"/>
      <c r="Q17" s="45"/>
      <c r="R17" s="43"/>
      <c r="S17" s="38"/>
      <c r="T17" s="38"/>
      <c r="U17" s="38"/>
      <c r="V17" s="39"/>
      <c r="W17" s="44"/>
      <c r="X17" s="38"/>
      <c r="Y17" s="38"/>
      <c r="Z17" s="39"/>
      <c r="AA17" s="44"/>
      <c r="AB17" s="38"/>
      <c r="AC17" s="38"/>
      <c r="AD17" s="38"/>
      <c r="AE17" s="45"/>
      <c r="AF17" s="43"/>
      <c r="AG17" s="38"/>
      <c r="AH17" s="38"/>
      <c r="AI17" s="39"/>
      <c r="AJ17" s="54">
        <v>111250</v>
      </c>
      <c r="AK17" s="41">
        <v>111250</v>
      </c>
      <c r="AL17" s="41">
        <v>111250</v>
      </c>
      <c r="AM17" s="42">
        <f>111250+20823.54</f>
        <v>132073.54</v>
      </c>
      <c r="AN17" s="40">
        <v>111250</v>
      </c>
      <c r="AO17" s="41">
        <v>111250</v>
      </c>
      <c r="AP17" s="41">
        <v>111250</v>
      </c>
      <c r="AQ17" s="41">
        <f>111250-20823.54</f>
        <v>90426.45999999999</v>
      </c>
      <c r="AR17" s="32"/>
      <c r="AS17" s="36"/>
      <c r="AT17" s="31"/>
      <c r="AU17" s="31"/>
      <c r="AV17" s="37"/>
      <c r="AW17" s="30"/>
      <c r="AX17" s="31"/>
      <c r="AY17" s="38"/>
      <c r="AZ17" s="39"/>
      <c r="BA17" s="44"/>
      <c r="BB17" s="38"/>
      <c r="BC17" s="38"/>
      <c r="BD17" s="38"/>
      <c r="BE17" s="45"/>
      <c r="BF17" s="104"/>
      <c r="BG17" s="71"/>
      <c r="BH17" s="71"/>
      <c r="BI17" s="90"/>
      <c r="BJ17" s="44"/>
      <c r="BK17" s="38"/>
      <c r="BL17" s="38"/>
      <c r="BM17" s="39"/>
      <c r="BN17" s="44"/>
      <c r="BO17" s="38"/>
      <c r="BP17" s="38"/>
      <c r="BQ17" s="38"/>
      <c r="BR17" s="39"/>
      <c r="BS17" s="116"/>
      <c r="BT17" s="139">
        <f t="shared" si="2"/>
        <v>890000</v>
      </c>
      <c r="BU17" s="124">
        <f t="shared" si="0"/>
        <v>465823.54000000004</v>
      </c>
      <c r="BV17" s="124">
        <f t="shared" si="1"/>
        <v>424176.45999999996</v>
      </c>
    </row>
    <row r="18" spans="1:74" s="9" customFormat="1" ht="19.5" customHeight="1" thickBot="1">
      <c r="A18" s="13" t="s">
        <v>17</v>
      </c>
      <c r="B18" s="175" t="s">
        <v>75</v>
      </c>
      <c r="C18" s="176"/>
      <c r="D18" s="177"/>
      <c r="E18" s="26" t="s">
        <v>160</v>
      </c>
      <c r="F18" s="27" t="s">
        <v>240</v>
      </c>
      <c r="G18" s="123">
        <f>SUM(G19:G33)</f>
        <v>1408962.7400000005</v>
      </c>
      <c r="H18" s="48"/>
      <c r="I18" s="49"/>
      <c r="J18" s="48"/>
      <c r="K18" s="46"/>
      <c r="L18" s="46"/>
      <c r="M18" s="49"/>
      <c r="N18" s="48"/>
      <c r="O18" s="46"/>
      <c r="P18" s="46"/>
      <c r="Q18" s="49"/>
      <c r="R18" s="48"/>
      <c r="S18" s="46"/>
      <c r="T18" s="46"/>
      <c r="U18" s="46"/>
      <c r="V18" s="47"/>
      <c r="W18" s="50"/>
      <c r="X18" s="46"/>
      <c r="Y18" s="46"/>
      <c r="Z18" s="47"/>
      <c r="AA18" s="50"/>
      <c r="AB18" s="46"/>
      <c r="AC18" s="46"/>
      <c r="AD18" s="46"/>
      <c r="AE18" s="49"/>
      <c r="AF18" s="48"/>
      <c r="AG18" s="46"/>
      <c r="AH18" s="46"/>
      <c r="AI18" s="47"/>
      <c r="AJ18" s="50"/>
      <c r="AK18" s="46"/>
      <c r="AL18" s="46"/>
      <c r="AM18" s="49"/>
      <c r="AN18" s="48"/>
      <c r="AO18" s="46"/>
      <c r="AP18" s="46"/>
      <c r="AQ18" s="46"/>
      <c r="AR18" s="47"/>
      <c r="AS18" s="50"/>
      <c r="AT18" s="46"/>
      <c r="AU18" s="46"/>
      <c r="AV18" s="49"/>
      <c r="AW18" s="48"/>
      <c r="AX18" s="46"/>
      <c r="AY18" s="46"/>
      <c r="AZ18" s="47"/>
      <c r="BA18" s="50"/>
      <c r="BB18" s="46"/>
      <c r="BC18" s="46"/>
      <c r="BD18" s="46"/>
      <c r="BE18" s="49"/>
      <c r="BF18" s="105"/>
      <c r="BG18" s="93"/>
      <c r="BH18" s="93"/>
      <c r="BI18" s="106"/>
      <c r="BJ18" s="50"/>
      <c r="BK18" s="46"/>
      <c r="BL18" s="46"/>
      <c r="BM18" s="47"/>
      <c r="BN18" s="50"/>
      <c r="BO18" s="46"/>
      <c r="BP18" s="46"/>
      <c r="BQ18" s="46"/>
      <c r="BR18" s="47"/>
      <c r="BS18" s="117"/>
      <c r="BT18" s="138">
        <f>SUM(BT19:BT33)</f>
        <v>1408962.7400000005</v>
      </c>
      <c r="BU18" s="124">
        <f t="shared" si="0"/>
        <v>0</v>
      </c>
      <c r="BV18" s="124">
        <f t="shared" si="1"/>
        <v>0</v>
      </c>
    </row>
    <row r="19" spans="1:74" s="9" customFormat="1" ht="19.5" customHeight="1" thickBot="1">
      <c r="A19" s="10" t="s">
        <v>108</v>
      </c>
      <c r="B19" s="169" t="s">
        <v>61</v>
      </c>
      <c r="C19" s="170"/>
      <c r="D19" s="171"/>
      <c r="E19" s="22" t="s">
        <v>162</v>
      </c>
      <c r="F19" s="12" t="s">
        <v>163</v>
      </c>
      <c r="G19" s="124">
        <f aca="true" t="shared" si="4" ref="G19:G33">SUM(H19:BS19)</f>
        <v>65302.61</v>
      </c>
      <c r="H19" s="30"/>
      <c r="I19" s="37"/>
      <c r="J19" s="43"/>
      <c r="K19" s="38"/>
      <c r="L19" s="38"/>
      <c r="M19" s="45"/>
      <c r="N19" s="43"/>
      <c r="O19" s="38"/>
      <c r="P19" s="38"/>
      <c r="Q19" s="45"/>
      <c r="R19" s="43"/>
      <c r="S19" s="38"/>
      <c r="T19" s="38"/>
      <c r="U19" s="38"/>
      <c r="V19" s="39"/>
      <c r="W19" s="44"/>
      <c r="X19" s="38"/>
      <c r="Y19" s="38"/>
      <c r="Z19" s="32"/>
      <c r="AA19" s="36"/>
      <c r="AB19" s="31"/>
      <c r="AC19" s="68"/>
      <c r="AD19" s="68"/>
      <c r="AE19" s="70"/>
      <c r="AF19" s="40">
        <v>16325</v>
      </c>
      <c r="AG19" s="41">
        <v>16325</v>
      </c>
      <c r="AH19" s="41">
        <v>16325</v>
      </c>
      <c r="AI19" s="53">
        <v>16327.61</v>
      </c>
      <c r="AJ19" s="44"/>
      <c r="AK19" s="38"/>
      <c r="AL19" s="38"/>
      <c r="AM19" s="45"/>
      <c r="AN19" s="43"/>
      <c r="AO19" s="38"/>
      <c r="AP19" s="38"/>
      <c r="AQ19" s="38"/>
      <c r="AR19" s="39"/>
      <c r="AS19" s="44"/>
      <c r="AT19" s="38"/>
      <c r="AU19" s="38"/>
      <c r="AV19" s="45"/>
      <c r="AW19" s="43"/>
      <c r="AX19" s="38"/>
      <c r="AY19" s="38"/>
      <c r="AZ19" s="39"/>
      <c r="BA19" s="44"/>
      <c r="BB19" s="38"/>
      <c r="BC19" s="38"/>
      <c r="BD19" s="38"/>
      <c r="BE19" s="45"/>
      <c r="BF19" s="104"/>
      <c r="BG19" s="71"/>
      <c r="BH19" s="71"/>
      <c r="BI19" s="90"/>
      <c r="BJ19" s="44"/>
      <c r="BK19" s="38"/>
      <c r="BL19" s="38"/>
      <c r="BM19" s="39"/>
      <c r="BN19" s="44"/>
      <c r="BO19" s="38"/>
      <c r="BP19" s="38"/>
      <c r="BQ19" s="38"/>
      <c r="BR19" s="39"/>
      <c r="BS19" s="116"/>
      <c r="BT19" s="139">
        <f aca="true" t="shared" si="5" ref="BT19:BT33">SUM(H19:BS19)</f>
        <v>65302.61</v>
      </c>
      <c r="BU19" s="124">
        <f t="shared" si="0"/>
        <v>65302.61</v>
      </c>
      <c r="BV19" s="124">
        <f t="shared" si="1"/>
        <v>0</v>
      </c>
    </row>
    <row r="20" spans="1:74" s="9" customFormat="1" ht="19.5" customHeight="1" thickBot="1">
      <c r="A20" s="10" t="s">
        <v>109</v>
      </c>
      <c r="B20" s="169" t="s">
        <v>62</v>
      </c>
      <c r="C20" s="170"/>
      <c r="D20" s="171"/>
      <c r="E20" s="22" t="s">
        <v>186</v>
      </c>
      <c r="F20" s="12" t="s">
        <v>164</v>
      </c>
      <c r="G20" s="124">
        <f t="shared" si="4"/>
        <v>265877.46</v>
      </c>
      <c r="H20" s="30"/>
      <c r="I20" s="37"/>
      <c r="J20" s="43"/>
      <c r="K20" s="38"/>
      <c r="L20" s="38"/>
      <c r="M20" s="45"/>
      <c r="N20" s="43"/>
      <c r="O20" s="38"/>
      <c r="P20" s="38"/>
      <c r="Q20" s="45"/>
      <c r="R20" s="43"/>
      <c r="S20" s="38"/>
      <c r="T20" s="38"/>
      <c r="U20" s="38"/>
      <c r="V20" s="39"/>
      <c r="W20" s="44"/>
      <c r="X20" s="38"/>
      <c r="Y20" s="38"/>
      <c r="Z20" s="39"/>
      <c r="AA20" s="44"/>
      <c r="AB20" s="38"/>
      <c r="AC20" s="68"/>
      <c r="AD20" s="68"/>
      <c r="AE20" s="70"/>
      <c r="AF20" s="30"/>
      <c r="AG20" s="31"/>
      <c r="AH20" s="31"/>
      <c r="AI20" s="53">
        <v>66469</v>
      </c>
      <c r="AJ20" s="54">
        <v>66469</v>
      </c>
      <c r="AK20" s="41">
        <v>66469</v>
      </c>
      <c r="AL20" s="41">
        <v>66470.46</v>
      </c>
      <c r="AM20" s="45"/>
      <c r="AN20" s="43"/>
      <c r="AO20" s="38"/>
      <c r="AP20" s="38"/>
      <c r="AQ20" s="38"/>
      <c r="AR20" s="39"/>
      <c r="AS20" s="44"/>
      <c r="AT20" s="38"/>
      <c r="AU20" s="38"/>
      <c r="AV20" s="45"/>
      <c r="AW20" s="43"/>
      <c r="AX20" s="38"/>
      <c r="AY20" s="38"/>
      <c r="AZ20" s="39"/>
      <c r="BA20" s="44"/>
      <c r="BB20" s="38"/>
      <c r="BC20" s="38"/>
      <c r="BD20" s="38"/>
      <c r="BE20" s="45"/>
      <c r="BF20" s="104"/>
      <c r="BG20" s="71"/>
      <c r="BH20" s="71"/>
      <c r="BI20" s="90"/>
      <c r="BJ20" s="44"/>
      <c r="BK20" s="38"/>
      <c r="BL20" s="38"/>
      <c r="BM20" s="39"/>
      <c r="BN20" s="44"/>
      <c r="BO20" s="38"/>
      <c r="BP20" s="38"/>
      <c r="BQ20" s="38"/>
      <c r="BR20" s="39"/>
      <c r="BS20" s="116"/>
      <c r="BT20" s="139">
        <f t="shared" si="5"/>
        <v>265877.46</v>
      </c>
      <c r="BU20" s="124">
        <f t="shared" si="0"/>
        <v>265877.46</v>
      </c>
      <c r="BV20" s="124">
        <f t="shared" si="1"/>
        <v>0</v>
      </c>
    </row>
    <row r="21" spans="1:74" s="9" customFormat="1" ht="19.5" customHeight="1" thickBot="1">
      <c r="A21" s="10" t="s">
        <v>110</v>
      </c>
      <c r="B21" s="178" t="s">
        <v>63</v>
      </c>
      <c r="C21" s="179"/>
      <c r="D21" s="180"/>
      <c r="E21" s="22" t="s">
        <v>165</v>
      </c>
      <c r="F21" s="12" t="s">
        <v>150</v>
      </c>
      <c r="G21" s="124">
        <f t="shared" si="4"/>
        <v>107642.31</v>
      </c>
      <c r="H21" s="30"/>
      <c r="I21" s="37"/>
      <c r="J21" s="43"/>
      <c r="K21" s="38"/>
      <c r="L21" s="38"/>
      <c r="M21" s="45"/>
      <c r="N21" s="43"/>
      <c r="O21" s="38"/>
      <c r="P21" s="38"/>
      <c r="Q21" s="45"/>
      <c r="R21" s="43"/>
      <c r="S21" s="38"/>
      <c r="T21" s="38"/>
      <c r="U21" s="38"/>
      <c r="V21" s="39"/>
      <c r="W21" s="44"/>
      <c r="X21" s="38"/>
      <c r="Y21" s="38"/>
      <c r="Z21" s="39"/>
      <c r="AA21" s="44"/>
      <c r="AB21" s="38"/>
      <c r="AC21" s="68"/>
      <c r="AD21" s="68"/>
      <c r="AE21" s="70"/>
      <c r="AF21" s="43"/>
      <c r="AG21" s="38"/>
      <c r="AH21" s="38"/>
      <c r="AI21" s="39"/>
      <c r="AJ21" s="44"/>
      <c r="AK21" s="38"/>
      <c r="AL21" s="38"/>
      <c r="AM21" s="45"/>
      <c r="AN21" s="43"/>
      <c r="AO21" s="38"/>
      <c r="AP21" s="38"/>
      <c r="AQ21" s="38"/>
      <c r="AR21" s="39"/>
      <c r="AS21" s="44"/>
      <c r="AT21" s="38"/>
      <c r="AU21" s="38"/>
      <c r="AV21" s="42">
        <v>35880</v>
      </c>
      <c r="AW21" s="40">
        <v>35880</v>
      </c>
      <c r="AX21" s="41">
        <v>35882.31</v>
      </c>
      <c r="AY21" s="38"/>
      <c r="AZ21" s="39"/>
      <c r="BA21" s="44"/>
      <c r="BB21" s="38"/>
      <c r="BC21" s="38"/>
      <c r="BD21" s="38"/>
      <c r="BE21" s="45"/>
      <c r="BF21" s="104"/>
      <c r="BG21" s="71"/>
      <c r="BH21" s="71"/>
      <c r="BI21" s="90"/>
      <c r="BJ21" s="44"/>
      <c r="BK21" s="38"/>
      <c r="BL21" s="38"/>
      <c r="BM21" s="39"/>
      <c r="BN21" s="44"/>
      <c r="BO21" s="38"/>
      <c r="BP21" s="38"/>
      <c r="BQ21" s="38"/>
      <c r="BR21" s="39"/>
      <c r="BS21" s="116"/>
      <c r="BT21" s="139">
        <f t="shared" si="5"/>
        <v>107642.31</v>
      </c>
      <c r="BU21" s="124">
        <f t="shared" si="0"/>
        <v>0</v>
      </c>
      <c r="BV21" s="124">
        <f t="shared" si="1"/>
        <v>107642.31</v>
      </c>
    </row>
    <row r="22" spans="1:74" ht="18" customHeight="1" thickBot="1">
      <c r="A22" s="10" t="s">
        <v>111</v>
      </c>
      <c r="B22" s="169" t="s">
        <v>64</v>
      </c>
      <c r="C22" s="170"/>
      <c r="D22" s="171"/>
      <c r="E22" s="22" t="s">
        <v>166</v>
      </c>
      <c r="F22" s="12" t="s">
        <v>167</v>
      </c>
      <c r="G22" s="124">
        <f t="shared" si="4"/>
        <v>31222.71</v>
      </c>
      <c r="H22" s="30"/>
      <c r="I22" s="37"/>
      <c r="J22" s="30"/>
      <c r="K22" s="31"/>
      <c r="L22" s="31"/>
      <c r="M22" s="37"/>
      <c r="N22" s="43"/>
      <c r="O22" s="38"/>
      <c r="P22" s="38"/>
      <c r="Q22" s="45"/>
      <c r="R22" s="43"/>
      <c r="S22" s="38"/>
      <c r="T22" s="38"/>
      <c r="U22" s="38"/>
      <c r="V22" s="39"/>
      <c r="W22" s="44"/>
      <c r="X22" s="38"/>
      <c r="Y22" s="38"/>
      <c r="Z22" s="39"/>
      <c r="AA22" s="44"/>
      <c r="AB22" s="38"/>
      <c r="AC22" s="68"/>
      <c r="AD22" s="68"/>
      <c r="AE22" s="70"/>
      <c r="AF22" s="43"/>
      <c r="AG22" s="38"/>
      <c r="AH22" s="38"/>
      <c r="AI22" s="39"/>
      <c r="AJ22" s="44"/>
      <c r="AK22" s="31"/>
      <c r="AL22" s="31"/>
      <c r="AM22" s="37"/>
      <c r="AN22" s="30"/>
      <c r="AO22" s="38"/>
      <c r="AP22" s="41">
        <v>6244</v>
      </c>
      <c r="AQ22" s="41">
        <v>6244</v>
      </c>
      <c r="AR22" s="53">
        <v>6244</v>
      </c>
      <c r="AS22" s="54">
        <v>6244</v>
      </c>
      <c r="AT22" s="41">
        <v>6246.71</v>
      </c>
      <c r="AU22" s="38"/>
      <c r="AV22" s="45"/>
      <c r="AW22" s="43"/>
      <c r="AX22" s="38"/>
      <c r="AY22" s="38"/>
      <c r="AZ22" s="39"/>
      <c r="BA22" s="44"/>
      <c r="BB22" s="38"/>
      <c r="BC22" s="38"/>
      <c r="BD22" s="38"/>
      <c r="BE22" s="45"/>
      <c r="BF22" s="104"/>
      <c r="BG22" s="71"/>
      <c r="BH22" s="71"/>
      <c r="BI22" s="90"/>
      <c r="BJ22" s="44"/>
      <c r="BK22" s="38"/>
      <c r="BL22" s="38"/>
      <c r="BM22" s="39"/>
      <c r="BN22" s="44"/>
      <c r="BO22" s="38"/>
      <c r="BP22" s="38"/>
      <c r="BQ22" s="38"/>
      <c r="BR22" s="39"/>
      <c r="BS22" s="116"/>
      <c r="BT22" s="139">
        <f t="shared" si="5"/>
        <v>31222.71</v>
      </c>
      <c r="BU22" s="124">
        <f t="shared" si="0"/>
        <v>0</v>
      </c>
      <c r="BV22" s="124">
        <f t="shared" si="1"/>
        <v>31222.71</v>
      </c>
    </row>
    <row r="23" spans="1:74" ht="18" customHeight="1" thickBot="1">
      <c r="A23" s="10" t="s">
        <v>112</v>
      </c>
      <c r="B23" s="169" t="s">
        <v>65</v>
      </c>
      <c r="C23" s="170"/>
      <c r="D23" s="171"/>
      <c r="E23" s="22" t="s">
        <v>168</v>
      </c>
      <c r="F23" s="12" t="s">
        <v>169</v>
      </c>
      <c r="G23" s="124">
        <f t="shared" si="4"/>
        <v>164709.76</v>
      </c>
      <c r="H23" s="30"/>
      <c r="I23" s="37"/>
      <c r="J23" s="30"/>
      <c r="K23" s="31"/>
      <c r="L23" s="31"/>
      <c r="M23" s="37"/>
      <c r="N23" s="30"/>
      <c r="O23" s="31"/>
      <c r="P23" s="31"/>
      <c r="Q23" s="37"/>
      <c r="R23" s="30"/>
      <c r="S23" s="31"/>
      <c r="T23" s="31"/>
      <c r="U23" s="31"/>
      <c r="V23" s="32"/>
      <c r="W23" s="36"/>
      <c r="X23" s="31"/>
      <c r="Y23" s="31"/>
      <c r="Z23" s="32"/>
      <c r="AA23" s="36"/>
      <c r="AB23" s="31"/>
      <c r="AC23" s="68"/>
      <c r="AD23" s="68"/>
      <c r="AE23" s="70"/>
      <c r="AF23" s="30"/>
      <c r="AG23" s="31"/>
      <c r="AH23" s="31"/>
      <c r="AI23" s="32"/>
      <c r="AJ23" s="36"/>
      <c r="AK23" s="31"/>
      <c r="AL23" s="41">
        <v>12941</v>
      </c>
      <c r="AM23" s="42">
        <v>12941</v>
      </c>
      <c r="AN23" s="40">
        <v>12941</v>
      </c>
      <c r="AO23" s="41">
        <v>12941</v>
      </c>
      <c r="AP23" s="41">
        <v>12941</v>
      </c>
      <c r="AQ23" s="31"/>
      <c r="AR23" s="32"/>
      <c r="AS23" s="36"/>
      <c r="AT23" s="31"/>
      <c r="AU23" s="31"/>
      <c r="AV23" s="42">
        <v>12500</v>
      </c>
      <c r="AW23" s="40">
        <v>12500</v>
      </c>
      <c r="AX23" s="41">
        <v>12500</v>
      </c>
      <c r="AY23" s="41">
        <v>12500</v>
      </c>
      <c r="AZ23" s="53">
        <v>12500</v>
      </c>
      <c r="BA23" s="54">
        <v>12500</v>
      </c>
      <c r="BB23" s="41">
        <v>12500</v>
      </c>
      <c r="BC23" s="41">
        <v>12504.76</v>
      </c>
      <c r="BD23" s="38"/>
      <c r="BE23" s="45"/>
      <c r="BF23" s="104"/>
      <c r="BG23" s="71"/>
      <c r="BH23" s="71"/>
      <c r="BI23" s="90"/>
      <c r="BJ23" s="44"/>
      <c r="BK23" s="38"/>
      <c r="BL23" s="38"/>
      <c r="BM23" s="39"/>
      <c r="BN23" s="44"/>
      <c r="BO23" s="38"/>
      <c r="BP23" s="38"/>
      <c r="BQ23" s="38"/>
      <c r="BR23" s="39"/>
      <c r="BS23" s="116"/>
      <c r="BT23" s="139">
        <f t="shared" si="5"/>
        <v>164709.76</v>
      </c>
      <c r="BU23" s="124">
        <f t="shared" si="0"/>
        <v>25882</v>
      </c>
      <c r="BV23" s="124">
        <f t="shared" si="1"/>
        <v>138827.76</v>
      </c>
    </row>
    <row r="24" spans="1:74" s="8" customFormat="1" ht="18" customHeight="1" thickBot="1">
      <c r="A24" s="10" t="s">
        <v>113</v>
      </c>
      <c r="B24" s="178" t="s">
        <v>45</v>
      </c>
      <c r="C24" s="179"/>
      <c r="D24" s="180"/>
      <c r="E24" s="22" t="s">
        <v>170</v>
      </c>
      <c r="F24" s="12" t="s">
        <v>241</v>
      </c>
      <c r="G24" s="124">
        <f t="shared" si="4"/>
        <v>128177.68</v>
      </c>
      <c r="H24" s="30"/>
      <c r="I24" s="37"/>
      <c r="J24" s="30"/>
      <c r="K24" s="31"/>
      <c r="L24" s="31"/>
      <c r="M24" s="37"/>
      <c r="N24" s="30"/>
      <c r="O24" s="31"/>
      <c r="P24" s="31"/>
      <c r="Q24" s="37"/>
      <c r="R24" s="30"/>
      <c r="S24" s="31"/>
      <c r="T24" s="31"/>
      <c r="U24" s="31"/>
      <c r="V24" s="32"/>
      <c r="W24" s="36"/>
      <c r="X24" s="31"/>
      <c r="Y24" s="31"/>
      <c r="Z24" s="32"/>
      <c r="AA24" s="36"/>
      <c r="AB24" s="31"/>
      <c r="AC24" s="68"/>
      <c r="AD24" s="68"/>
      <c r="AE24" s="70"/>
      <c r="AF24" s="30"/>
      <c r="AG24" s="31"/>
      <c r="AH24" s="31"/>
      <c r="AI24" s="32"/>
      <c r="AJ24" s="36"/>
      <c r="AK24" s="31"/>
      <c r="AL24" s="31"/>
      <c r="AM24" s="45"/>
      <c r="AN24" s="43"/>
      <c r="AO24" s="38"/>
      <c r="AP24" s="31"/>
      <c r="AQ24" s="31"/>
      <c r="AR24" s="32"/>
      <c r="AS24" s="36"/>
      <c r="AT24" s="38"/>
      <c r="AU24" s="38"/>
      <c r="AV24" s="45"/>
      <c r="AW24" s="40">
        <v>21362</v>
      </c>
      <c r="AX24" s="41">
        <v>21362</v>
      </c>
      <c r="AY24" s="41">
        <v>21362</v>
      </c>
      <c r="AZ24" s="53">
        <v>21362</v>
      </c>
      <c r="BA24" s="54">
        <v>21362</v>
      </c>
      <c r="BB24" s="41">
        <v>21367.68</v>
      </c>
      <c r="BC24" s="38"/>
      <c r="BD24" s="38"/>
      <c r="BE24" s="45"/>
      <c r="BF24" s="104"/>
      <c r="BG24" s="71"/>
      <c r="BH24" s="71"/>
      <c r="BI24" s="90"/>
      <c r="BJ24" s="44"/>
      <c r="BK24" s="38"/>
      <c r="BL24" s="38"/>
      <c r="BM24" s="39"/>
      <c r="BN24" s="44"/>
      <c r="BO24" s="38"/>
      <c r="BP24" s="38"/>
      <c r="BQ24" s="38"/>
      <c r="BR24" s="39"/>
      <c r="BS24" s="116"/>
      <c r="BT24" s="139">
        <f t="shared" si="5"/>
        <v>128177.68</v>
      </c>
      <c r="BU24" s="124">
        <f t="shared" si="0"/>
        <v>0</v>
      </c>
      <c r="BV24" s="124">
        <f t="shared" si="1"/>
        <v>128177.68</v>
      </c>
    </row>
    <row r="25" spans="1:74" s="8" customFormat="1" ht="18" customHeight="1" thickBot="1">
      <c r="A25" s="10" t="s">
        <v>114</v>
      </c>
      <c r="B25" s="169" t="s">
        <v>66</v>
      </c>
      <c r="C25" s="170"/>
      <c r="D25" s="171"/>
      <c r="E25" s="22" t="s">
        <v>171</v>
      </c>
      <c r="F25" s="12" t="s">
        <v>242</v>
      </c>
      <c r="G25" s="124">
        <f t="shared" si="4"/>
        <v>303600.04</v>
      </c>
      <c r="H25" s="30"/>
      <c r="I25" s="37"/>
      <c r="J25" s="30"/>
      <c r="K25" s="31"/>
      <c r="L25" s="31"/>
      <c r="M25" s="37"/>
      <c r="N25" s="30"/>
      <c r="O25" s="31"/>
      <c r="P25" s="31"/>
      <c r="Q25" s="37"/>
      <c r="R25" s="30"/>
      <c r="S25" s="31"/>
      <c r="T25" s="31"/>
      <c r="U25" s="31"/>
      <c r="V25" s="32"/>
      <c r="W25" s="36"/>
      <c r="X25" s="31"/>
      <c r="Y25" s="31"/>
      <c r="Z25" s="32"/>
      <c r="AA25" s="36"/>
      <c r="AB25" s="31"/>
      <c r="AC25" s="68"/>
      <c r="AD25" s="68"/>
      <c r="AE25" s="70"/>
      <c r="AF25" s="30"/>
      <c r="AG25" s="31"/>
      <c r="AH25" s="31"/>
      <c r="AI25" s="32"/>
      <c r="AJ25" s="36"/>
      <c r="AK25" s="31"/>
      <c r="AL25" s="31"/>
      <c r="AM25" s="45"/>
      <c r="AN25" s="30"/>
      <c r="AO25" s="31"/>
      <c r="AP25" s="31"/>
      <c r="AQ25" s="31"/>
      <c r="AR25" s="39"/>
      <c r="AS25" s="54">
        <v>25900</v>
      </c>
      <c r="AT25" s="41">
        <v>25900</v>
      </c>
      <c r="AU25" s="41">
        <v>25900</v>
      </c>
      <c r="AV25" s="42">
        <v>25900</v>
      </c>
      <c r="AW25" s="43"/>
      <c r="AX25" s="38"/>
      <c r="AY25" s="38"/>
      <c r="AZ25" s="39"/>
      <c r="BA25" s="44"/>
      <c r="BB25" s="38"/>
      <c r="BC25" s="38"/>
      <c r="BD25" s="41">
        <v>33333</v>
      </c>
      <c r="BE25" s="42">
        <v>33333</v>
      </c>
      <c r="BF25" s="51">
        <v>33333</v>
      </c>
      <c r="BG25" s="52">
        <v>33333</v>
      </c>
      <c r="BH25" s="52">
        <v>33333</v>
      </c>
      <c r="BI25" s="81">
        <v>33335.04</v>
      </c>
      <c r="BJ25" s="44"/>
      <c r="BK25" s="38"/>
      <c r="BL25" s="38"/>
      <c r="BM25" s="39"/>
      <c r="BN25" s="44"/>
      <c r="BO25" s="38"/>
      <c r="BP25" s="38"/>
      <c r="BQ25" s="38"/>
      <c r="BR25" s="39"/>
      <c r="BS25" s="116"/>
      <c r="BT25" s="139">
        <f t="shared" si="5"/>
        <v>303600.04</v>
      </c>
      <c r="BU25" s="124">
        <f t="shared" si="0"/>
        <v>0</v>
      </c>
      <c r="BV25" s="124">
        <f t="shared" si="1"/>
        <v>303600.04</v>
      </c>
    </row>
    <row r="26" spans="1:74" s="8" customFormat="1" ht="18" customHeight="1" thickBot="1">
      <c r="A26" s="10" t="s">
        <v>115</v>
      </c>
      <c r="B26" s="178" t="s">
        <v>67</v>
      </c>
      <c r="C26" s="179"/>
      <c r="D26" s="180"/>
      <c r="E26" s="22" t="s">
        <v>172</v>
      </c>
      <c r="F26" s="12" t="s">
        <v>240</v>
      </c>
      <c r="G26" s="124">
        <f t="shared" si="4"/>
        <v>20115.87</v>
      </c>
      <c r="H26" s="30"/>
      <c r="I26" s="37"/>
      <c r="J26" s="30"/>
      <c r="K26" s="31"/>
      <c r="L26" s="31"/>
      <c r="M26" s="37"/>
      <c r="N26" s="30"/>
      <c r="O26" s="31"/>
      <c r="P26" s="31"/>
      <c r="Q26" s="37"/>
      <c r="R26" s="30"/>
      <c r="S26" s="31"/>
      <c r="T26" s="31"/>
      <c r="U26" s="31"/>
      <c r="V26" s="32"/>
      <c r="W26" s="36"/>
      <c r="X26" s="31"/>
      <c r="Y26" s="31"/>
      <c r="Z26" s="32"/>
      <c r="AA26" s="36"/>
      <c r="AB26" s="31"/>
      <c r="AC26" s="68"/>
      <c r="AD26" s="68"/>
      <c r="AE26" s="70"/>
      <c r="AF26" s="30"/>
      <c r="AG26" s="31"/>
      <c r="AH26" s="31"/>
      <c r="AI26" s="32"/>
      <c r="AJ26" s="36"/>
      <c r="AK26" s="31"/>
      <c r="AL26" s="31"/>
      <c r="AM26" s="45"/>
      <c r="AN26" s="43"/>
      <c r="AO26" s="38"/>
      <c r="AP26" s="38"/>
      <c r="AQ26" s="38"/>
      <c r="AR26" s="39"/>
      <c r="AS26" s="44"/>
      <c r="AT26" s="38"/>
      <c r="AU26" s="38"/>
      <c r="AV26" s="45"/>
      <c r="AW26" s="43"/>
      <c r="AX26" s="38"/>
      <c r="AY26" s="38"/>
      <c r="AZ26" s="39"/>
      <c r="BA26" s="44"/>
      <c r="BB26" s="38"/>
      <c r="BC26" s="38"/>
      <c r="BD26" s="38"/>
      <c r="BE26" s="45"/>
      <c r="BF26" s="104"/>
      <c r="BG26" s="71"/>
      <c r="BH26" s="52">
        <v>4023</v>
      </c>
      <c r="BI26" s="81">
        <v>4023</v>
      </c>
      <c r="BJ26" s="54">
        <v>4023</v>
      </c>
      <c r="BK26" s="41">
        <v>4023</v>
      </c>
      <c r="BL26" s="41">
        <v>4023.87</v>
      </c>
      <c r="BM26" s="39"/>
      <c r="BN26" s="44"/>
      <c r="BO26" s="38"/>
      <c r="BP26" s="38"/>
      <c r="BQ26" s="38"/>
      <c r="BR26" s="39"/>
      <c r="BS26" s="116"/>
      <c r="BT26" s="139">
        <f t="shared" si="5"/>
        <v>20115.87</v>
      </c>
      <c r="BU26" s="124">
        <f t="shared" si="0"/>
        <v>0</v>
      </c>
      <c r="BV26" s="124">
        <f t="shared" si="1"/>
        <v>20115.87</v>
      </c>
    </row>
    <row r="27" spans="1:74" s="8" customFormat="1" ht="18" customHeight="1" thickBot="1">
      <c r="A27" s="10" t="s">
        <v>116</v>
      </c>
      <c r="B27" s="178" t="s">
        <v>68</v>
      </c>
      <c r="C27" s="179"/>
      <c r="D27" s="180"/>
      <c r="E27" s="22" t="s">
        <v>173</v>
      </c>
      <c r="F27" s="12" t="s">
        <v>174</v>
      </c>
      <c r="G27" s="124">
        <f t="shared" si="4"/>
        <v>1519.1100000000001</v>
      </c>
      <c r="H27" s="30"/>
      <c r="I27" s="37"/>
      <c r="J27" s="30"/>
      <c r="K27" s="31"/>
      <c r="L27" s="31"/>
      <c r="M27" s="37"/>
      <c r="N27" s="30"/>
      <c r="O27" s="31"/>
      <c r="P27" s="31"/>
      <c r="Q27" s="37"/>
      <c r="R27" s="30"/>
      <c r="S27" s="31"/>
      <c r="T27" s="31"/>
      <c r="U27" s="31"/>
      <c r="V27" s="32"/>
      <c r="W27" s="36"/>
      <c r="X27" s="31"/>
      <c r="Y27" s="31"/>
      <c r="Z27" s="32"/>
      <c r="AA27" s="36"/>
      <c r="AB27" s="31"/>
      <c r="AC27" s="68"/>
      <c r="AD27" s="68"/>
      <c r="AE27" s="70"/>
      <c r="AF27" s="30"/>
      <c r="AG27" s="31"/>
      <c r="AH27" s="31"/>
      <c r="AI27" s="32"/>
      <c r="AJ27" s="36"/>
      <c r="AK27" s="31"/>
      <c r="AL27" s="31"/>
      <c r="AM27" s="45"/>
      <c r="AN27" s="43"/>
      <c r="AO27" s="38"/>
      <c r="AP27" s="38"/>
      <c r="AQ27" s="38"/>
      <c r="AR27" s="39"/>
      <c r="AS27" s="44"/>
      <c r="AT27" s="38"/>
      <c r="AU27" s="38"/>
      <c r="AV27" s="45"/>
      <c r="AW27" s="43"/>
      <c r="AX27" s="38"/>
      <c r="AY27" s="38"/>
      <c r="AZ27" s="39"/>
      <c r="BA27" s="44"/>
      <c r="BB27" s="38"/>
      <c r="BC27" s="38"/>
      <c r="BD27" s="41">
        <v>379</v>
      </c>
      <c r="BE27" s="42">
        <v>379</v>
      </c>
      <c r="BF27" s="51">
        <v>379</v>
      </c>
      <c r="BG27" s="52">
        <v>382.11</v>
      </c>
      <c r="BH27" s="71"/>
      <c r="BI27" s="90"/>
      <c r="BJ27" s="44"/>
      <c r="BK27" s="38"/>
      <c r="BL27" s="38"/>
      <c r="BM27" s="39"/>
      <c r="BN27" s="44"/>
      <c r="BO27" s="38"/>
      <c r="BP27" s="38"/>
      <c r="BQ27" s="38"/>
      <c r="BR27" s="39"/>
      <c r="BS27" s="116"/>
      <c r="BT27" s="139">
        <f t="shared" si="5"/>
        <v>1519.1100000000001</v>
      </c>
      <c r="BU27" s="124">
        <f t="shared" si="0"/>
        <v>0</v>
      </c>
      <c r="BV27" s="124">
        <f t="shared" si="1"/>
        <v>1519.1100000000001</v>
      </c>
    </row>
    <row r="28" spans="1:74" s="8" customFormat="1" ht="18" customHeight="1" thickBot="1">
      <c r="A28" s="10" t="s">
        <v>117</v>
      </c>
      <c r="B28" s="178" t="s">
        <v>69</v>
      </c>
      <c r="C28" s="179"/>
      <c r="D28" s="180"/>
      <c r="E28" s="22" t="s">
        <v>170</v>
      </c>
      <c r="F28" s="12" t="s">
        <v>240</v>
      </c>
      <c r="G28" s="124">
        <f t="shared" si="4"/>
        <v>90947.48</v>
      </c>
      <c r="H28" s="30"/>
      <c r="I28" s="37"/>
      <c r="J28" s="30"/>
      <c r="K28" s="31"/>
      <c r="L28" s="31"/>
      <c r="M28" s="37"/>
      <c r="N28" s="30"/>
      <c r="O28" s="31"/>
      <c r="P28" s="31"/>
      <c r="Q28" s="37"/>
      <c r="R28" s="30"/>
      <c r="S28" s="31"/>
      <c r="T28" s="31"/>
      <c r="U28" s="31"/>
      <c r="V28" s="32"/>
      <c r="W28" s="36"/>
      <c r="X28" s="31"/>
      <c r="Y28" s="31"/>
      <c r="Z28" s="32"/>
      <c r="AA28" s="36"/>
      <c r="AB28" s="31"/>
      <c r="AC28" s="68"/>
      <c r="AD28" s="68"/>
      <c r="AE28" s="70"/>
      <c r="AF28" s="30"/>
      <c r="AG28" s="31"/>
      <c r="AH28" s="31"/>
      <c r="AI28" s="32"/>
      <c r="AJ28" s="36"/>
      <c r="AK28" s="31"/>
      <c r="AL28" s="31"/>
      <c r="AM28" s="45"/>
      <c r="AN28" s="43"/>
      <c r="AO28" s="38"/>
      <c r="AP28" s="38"/>
      <c r="AQ28" s="38"/>
      <c r="AR28" s="39"/>
      <c r="AS28" s="44"/>
      <c r="AT28" s="38"/>
      <c r="AU28" s="38"/>
      <c r="AV28" s="45"/>
      <c r="AW28" s="40">
        <v>10000</v>
      </c>
      <c r="AX28" s="41">
        <v>10000</v>
      </c>
      <c r="AY28" s="41">
        <v>10000</v>
      </c>
      <c r="AZ28" s="53">
        <v>10000</v>
      </c>
      <c r="BA28" s="54">
        <v>10000</v>
      </c>
      <c r="BB28" s="38"/>
      <c r="BC28" s="38"/>
      <c r="BD28" s="38"/>
      <c r="BE28" s="45"/>
      <c r="BF28" s="104"/>
      <c r="BG28" s="71"/>
      <c r="BH28" s="52">
        <v>8189</v>
      </c>
      <c r="BI28" s="81">
        <v>8189</v>
      </c>
      <c r="BJ28" s="54">
        <v>8189</v>
      </c>
      <c r="BK28" s="41">
        <v>8189</v>
      </c>
      <c r="BL28" s="41">
        <v>8191.48</v>
      </c>
      <c r="BM28" s="32"/>
      <c r="BN28" s="36"/>
      <c r="BO28" s="38"/>
      <c r="BP28" s="38"/>
      <c r="BQ28" s="38"/>
      <c r="BR28" s="39"/>
      <c r="BS28" s="116"/>
      <c r="BT28" s="139">
        <f t="shared" si="5"/>
        <v>90947.48</v>
      </c>
      <c r="BU28" s="124">
        <f t="shared" si="0"/>
        <v>0</v>
      </c>
      <c r="BV28" s="124">
        <f t="shared" si="1"/>
        <v>90947.48</v>
      </c>
    </row>
    <row r="29" spans="1:74" s="8" customFormat="1" ht="18" customHeight="1" thickBot="1">
      <c r="A29" s="10" t="s">
        <v>118</v>
      </c>
      <c r="B29" s="169" t="s">
        <v>70</v>
      </c>
      <c r="C29" s="170"/>
      <c r="D29" s="171"/>
      <c r="E29" s="22" t="s">
        <v>175</v>
      </c>
      <c r="F29" s="12" t="s">
        <v>176</v>
      </c>
      <c r="G29" s="124">
        <f t="shared" si="4"/>
        <v>53705.26</v>
      </c>
      <c r="H29" s="30"/>
      <c r="I29" s="37"/>
      <c r="J29" s="30"/>
      <c r="K29" s="31"/>
      <c r="L29" s="31"/>
      <c r="M29" s="37"/>
      <c r="N29" s="30"/>
      <c r="O29" s="31"/>
      <c r="P29" s="31"/>
      <c r="Q29" s="37"/>
      <c r="R29" s="30"/>
      <c r="S29" s="31"/>
      <c r="T29" s="31"/>
      <c r="U29" s="31"/>
      <c r="V29" s="32"/>
      <c r="W29" s="36"/>
      <c r="X29" s="31"/>
      <c r="Y29" s="31"/>
      <c r="Z29" s="32"/>
      <c r="AA29" s="36"/>
      <c r="AB29" s="31"/>
      <c r="AC29" s="68"/>
      <c r="AD29" s="68"/>
      <c r="AE29" s="70"/>
      <c r="AF29" s="30"/>
      <c r="AG29" s="31"/>
      <c r="AH29" s="31"/>
      <c r="AI29" s="32"/>
      <c r="AJ29" s="99">
        <v>8950</v>
      </c>
      <c r="AK29" s="52">
        <v>8950</v>
      </c>
      <c r="AL29" s="52">
        <v>8950</v>
      </c>
      <c r="AM29" s="96">
        <v>8950</v>
      </c>
      <c r="AN29" s="51">
        <v>8950</v>
      </c>
      <c r="AO29" s="52">
        <v>8955.26</v>
      </c>
      <c r="AP29" s="31"/>
      <c r="AQ29" s="38"/>
      <c r="AR29" s="39"/>
      <c r="AS29" s="44"/>
      <c r="AT29" s="38"/>
      <c r="AU29" s="38"/>
      <c r="AV29" s="45"/>
      <c r="AW29" s="43"/>
      <c r="AX29" s="38"/>
      <c r="AY29" s="38"/>
      <c r="AZ29" s="39"/>
      <c r="BA29" s="44"/>
      <c r="BB29" s="38"/>
      <c r="BC29" s="38"/>
      <c r="BD29" s="38"/>
      <c r="BE29" s="45"/>
      <c r="BF29" s="104"/>
      <c r="BG29" s="71"/>
      <c r="BH29" s="71"/>
      <c r="BI29" s="90"/>
      <c r="BJ29" s="44"/>
      <c r="BK29" s="38"/>
      <c r="BL29" s="38"/>
      <c r="BM29" s="39"/>
      <c r="BN29" s="44"/>
      <c r="BO29" s="38"/>
      <c r="BP29" s="38"/>
      <c r="BQ29" s="38"/>
      <c r="BR29" s="39"/>
      <c r="BS29" s="116"/>
      <c r="BT29" s="139">
        <f t="shared" si="5"/>
        <v>53705.26</v>
      </c>
      <c r="BU29" s="124">
        <f t="shared" si="0"/>
        <v>35800</v>
      </c>
      <c r="BV29" s="124">
        <f t="shared" si="1"/>
        <v>17905.260000000002</v>
      </c>
    </row>
    <row r="30" spans="1:74" s="8" customFormat="1" ht="18" customHeight="1" thickBot="1">
      <c r="A30" s="10" t="s">
        <v>119</v>
      </c>
      <c r="B30" s="169" t="s">
        <v>71</v>
      </c>
      <c r="C30" s="170"/>
      <c r="D30" s="171"/>
      <c r="E30" s="22" t="s">
        <v>160</v>
      </c>
      <c r="F30" s="12" t="s">
        <v>161</v>
      </c>
      <c r="G30" s="124">
        <f t="shared" si="4"/>
        <v>5223.76</v>
      </c>
      <c r="H30" s="30"/>
      <c r="I30" s="37"/>
      <c r="J30" s="30"/>
      <c r="K30" s="31"/>
      <c r="L30" s="31"/>
      <c r="M30" s="37"/>
      <c r="N30" s="30"/>
      <c r="O30" s="31"/>
      <c r="P30" s="31"/>
      <c r="Q30" s="37"/>
      <c r="R30" s="30"/>
      <c r="S30" s="31"/>
      <c r="T30" s="31"/>
      <c r="U30" s="31"/>
      <c r="V30" s="32"/>
      <c r="W30" s="36"/>
      <c r="X30" s="31"/>
      <c r="Y30" s="31"/>
      <c r="Z30" s="32"/>
      <c r="AA30" s="36"/>
      <c r="AB30" s="31"/>
      <c r="AC30" s="41">
        <v>1044</v>
      </c>
      <c r="AD30" s="41">
        <v>1044</v>
      </c>
      <c r="AE30" s="42">
        <v>1044</v>
      </c>
      <c r="AF30" s="40">
        <v>1044</v>
      </c>
      <c r="AG30" s="41">
        <v>1047.76</v>
      </c>
      <c r="AH30" s="68"/>
      <c r="AI30" s="69"/>
      <c r="AJ30" s="36"/>
      <c r="AK30" s="31"/>
      <c r="AL30" s="31"/>
      <c r="AM30" s="45"/>
      <c r="AN30" s="43"/>
      <c r="AO30" s="38"/>
      <c r="AP30" s="38"/>
      <c r="AQ30" s="38"/>
      <c r="AR30" s="39"/>
      <c r="AS30" s="44"/>
      <c r="AT30" s="38"/>
      <c r="AU30" s="38"/>
      <c r="AV30" s="45"/>
      <c r="AW30" s="43"/>
      <c r="AX30" s="38"/>
      <c r="AY30" s="38"/>
      <c r="AZ30" s="39"/>
      <c r="BA30" s="44"/>
      <c r="BB30" s="38"/>
      <c r="BC30" s="38"/>
      <c r="BD30" s="38"/>
      <c r="BE30" s="45"/>
      <c r="BF30" s="104"/>
      <c r="BG30" s="71"/>
      <c r="BH30" s="71"/>
      <c r="BI30" s="90"/>
      <c r="BJ30" s="44"/>
      <c r="BK30" s="38"/>
      <c r="BL30" s="38"/>
      <c r="BM30" s="39"/>
      <c r="BN30" s="44"/>
      <c r="BO30" s="38"/>
      <c r="BP30" s="38"/>
      <c r="BQ30" s="38"/>
      <c r="BR30" s="39"/>
      <c r="BS30" s="116"/>
      <c r="BT30" s="139">
        <f t="shared" si="5"/>
        <v>5223.76</v>
      </c>
      <c r="BU30" s="124">
        <f t="shared" si="0"/>
        <v>5223.76</v>
      </c>
      <c r="BV30" s="124">
        <f t="shared" si="1"/>
        <v>0</v>
      </c>
    </row>
    <row r="31" spans="1:74" s="8" customFormat="1" ht="18" customHeight="1" thickBot="1">
      <c r="A31" s="10" t="s">
        <v>120</v>
      </c>
      <c r="B31" s="169" t="s">
        <v>72</v>
      </c>
      <c r="C31" s="170"/>
      <c r="D31" s="171"/>
      <c r="E31" s="22" t="s">
        <v>177</v>
      </c>
      <c r="F31" s="12" t="s">
        <v>178</v>
      </c>
      <c r="G31" s="124">
        <f t="shared" si="4"/>
        <v>6855.8099999999995</v>
      </c>
      <c r="H31" s="30"/>
      <c r="I31" s="37"/>
      <c r="J31" s="30"/>
      <c r="K31" s="31"/>
      <c r="L31" s="31"/>
      <c r="M31" s="37"/>
      <c r="N31" s="30"/>
      <c r="O31" s="31"/>
      <c r="P31" s="31"/>
      <c r="Q31" s="37"/>
      <c r="R31" s="30"/>
      <c r="S31" s="31"/>
      <c r="T31" s="31"/>
      <c r="U31" s="31"/>
      <c r="V31" s="32"/>
      <c r="W31" s="36"/>
      <c r="X31" s="31"/>
      <c r="Y31" s="31"/>
      <c r="Z31" s="32"/>
      <c r="AA31" s="36"/>
      <c r="AB31" s="31"/>
      <c r="AC31" s="31"/>
      <c r="AD31" s="41">
        <v>1371</v>
      </c>
      <c r="AE31" s="42">
        <v>1371</v>
      </c>
      <c r="AF31" s="40">
        <v>1371</v>
      </c>
      <c r="AG31" s="41">
        <v>1371</v>
      </c>
      <c r="AH31" s="41">
        <v>1371.81</v>
      </c>
      <c r="AI31" s="69"/>
      <c r="AJ31" s="36"/>
      <c r="AK31" s="31"/>
      <c r="AL31" s="31"/>
      <c r="AM31" s="45"/>
      <c r="AN31" s="43"/>
      <c r="AO31" s="38"/>
      <c r="AP31" s="38"/>
      <c r="AQ31" s="38"/>
      <c r="AR31" s="39"/>
      <c r="AS31" s="44"/>
      <c r="AT31" s="38"/>
      <c r="AU31" s="38"/>
      <c r="AV31" s="45"/>
      <c r="AW31" s="43"/>
      <c r="AX31" s="38"/>
      <c r="AY31" s="38"/>
      <c r="AZ31" s="39"/>
      <c r="BA31" s="44"/>
      <c r="BB31" s="38"/>
      <c r="BC31" s="38"/>
      <c r="BD31" s="38"/>
      <c r="BE31" s="45"/>
      <c r="BF31" s="104"/>
      <c r="BG31" s="71"/>
      <c r="BH31" s="71"/>
      <c r="BI31" s="90"/>
      <c r="BJ31" s="44"/>
      <c r="BK31" s="38"/>
      <c r="BL31" s="38"/>
      <c r="BM31" s="39"/>
      <c r="BN31" s="44"/>
      <c r="BO31" s="38"/>
      <c r="BP31" s="38"/>
      <c r="BQ31" s="38"/>
      <c r="BR31" s="39"/>
      <c r="BS31" s="116"/>
      <c r="BT31" s="139">
        <f t="shared" si="5"/>
        <v>6855.8099999999995</v>
      </c>
      <c r="BU31" s="124">
        <f t="shared" si="0"/>
        <v>6855.8099999999995</v>
      </c>
      <c r="BV31" s="124">
        <f t="shared" si="1"/>
        <v>0</v>
      </c>
    </row>
    <row r="32" spans="1:74" s="8" customFormat="1" ht="18" customHeight="1" thickBot="1">
      <c r="A32" s="10" t="s">
        <v>121</v>
      </c>
      <c r="B32" s="178" t="s">
        <v>73</v>
      </c>
      <c r="C32" s="179"/>
      <c r="D32" s="180"/>
      <c r="E32" s="22" t="s">
        <v>162</v>
      </c>
      <c r="F32" s="12" t="s">
        <v>179</v>
      </c>
      <c r="G32" s="124">
        <f t="shared" si="4"/>
        <v>152855.62</v>
      </c>
      <c r="H32" s="30"/>
      <c r="I32" s="37"/>
      <c r="J32" s="30"/>
      <c r="K32" s="31"/>
      <c r="L32" s="31"/>
      <c r="M32" s="37"/>
      <c r="N32" s="30"/>
      <c r="O32" s="31"/>
      <c r="P32" s="31"/>
      <c r="Q32" s="37"/>
      <c r="R32" s="30"/>
      <c r="S32" s="31"/>
      <c r="T32" s="31"/>
      <c r="U32" s="31"/>
      <c r="V32" s="32"/>
      <c r="W32" s="36"/>
      <c r="X32" s="31"/>
      <c r="Y32" s="31"/>
      <c r="Z32" s="32"/>
      <c r="AA32" s="36"/>
      <c r="AB32" s="31"/>
      <c r="AC32" s="68"/>
      <c r="AD32" s="68"/>
      <c r="AE32" s="70"/>
      <c r="AF32" s="40">
        <v>25475</v>
      </c>
      <c r="AG32" s="41">
        <v>25475</v>
      </c>
      <c r="AH32" s="41">
        <v>25475</v>
      </c>
      <c r="AI32" s="53">
        <v>25475</v>
      </c>
      <c r="AJ32" s="54">
        <v>25475</v>
      </c>
      <c r="AK32" s="41">
        <v>25480.62</v>
      </c>
      <c r="AL32" s="31"/>
      <c r="AM32" s="45"/>
      <c r="AN32" s="43"/>
      <c r="AO32" s="38"/>
      <c r="AP32" s="38"/>
      <c r="AQ32" s="38"/>
      <c r="AR32" s="39"/>
      <c r="AS32" s="44"/>
      <c r="AT32" s="38"/>
      <c r="AU32" s="38"/>
      <c r="AV32" s="45"/>
      <c r="AW32" s="43"/>
      <c r="AX32" s="38"/>
      <c r="AY32" s="38"/>
      <c r="AZ32" s="39"/>
      <c r="BA32" s="44"/>
      <c r="BB32" s="38"/>
      <c r="BC32" s="38"/>
      <c r="BD32" s="38"/>
      <c r="BE32" s="45"/>
      <c r="BF32" s="104"/>
      <c r="BG32" s="71"/>
      <c r="BH32" s="71"/>
      <c r="BI32" s="90"/>
      <c r="BJ32" s="44"/>
      <c r="BK32" s="38"/>
      <c r="BL32" s="38"/>
      <c r="BM32" s="39"/>
      <c r="BN32" s="44"/>
      <c r="BO32" s="38"/>
      <c r="BP32" s="38"/>
      <c r="BQ32" s="38"/>
      <c r="BR32" s="39"/>
      <c r="BS32" s="116"/>
      <c r="BT32" s="139">
        <f t="shared" si="5"/>
        <v>152855.62</v>
      </c>
      <c r="BU32" s="124">
        <f t="shared" si="0"/>
        <v>152855.62</v>
      </c>
      <c r="BV32" s="124">
        <f t="shared" si="1"/>
        <v>0</v>
      </c>
    </row>
    <row r="33" spans="1:74" s="8" customFormat="1" ht="18" customHeight="1" thickBot="1">
      <c r="A33" s="10" t="s">
        <v>122</v>
      </c>
      <c r="B33" s="178" t="s">
        <v>74</v>
      </c>
      <c r="C33" s="179"/>
      <c r="D33" s="180"/>
      <c r="E33" s="22" t="s">
        <v>162</v>
      </c>
      <c r="F33" s="12" t="s">
        <v>179</v>
      </c>
      <c r="G33" s="124">
        <f t="shared" si="4"/>
        <v>11207.26</v>
      </c>
      <c r="H33" s="30"/>
      <c r="I33" s="37"/>
      <c r="J33" s="30"/>
      <c r="K33" s="31"/>
      <c r="L33" s="31"/>
      <c r="M33" s="37"/>
      <c r="N33" s="30"/>
      <c r="O33" s="31"/>
      <c r="P33" s="31"/>
      <c r="Q33" s="37"/>
      <c r="R33" s="30"/>
      <c r="S33" s="31"/>
      <c r="T33" s="31"/>
      <c r="U33" s="31"/>
      <c r="V33" s="32"/>
      <c r="W33" s="36"/>
      <c r="X33" s="31"/>
      <c r="Y33" s="31"/>
      <c r="Z33" s="32"/>
      <c r="AA33" s="36"/>
      <c r="AB33" s="31"/>
      <c r="AC33" s="68"/>
      <c r="AD33" s="68"/>
      <c r="AE33" s="70"/>
      <c r="AF33" s="40">
        <v>1867</v>
      </c>
      <c r="AG33" s="41">
        <v>1867</v>
      </c>
      <c r="AH33" s="41">
        <v>1867</v>
      </c>
      <c r="AI33" s="53">
        <v>1867</v>
      </c>
      <c r="AJ33" s="54">
        <v>1867</v>
      </c>
      <c r="AK33" s="41">
        <v>1872.26</v>
      </c>
      <c r="AL33" s="31"/>
      <c r="AM33" s="45"/>
      <c r="AN33" s="43"/>
      <c r="AO33" s="38"/>
      <c r="AP33" s="38"/>
      <c r="AQ33" s="38"/>
      <c r="AR33" s="39"/>
      <c r="AS33" s="44"/>
      <c r="AT33" s="38"/>
      <c r="AU33" s="38"/>
      <c r="AV33" s="45"/>
      <c r="AW33" s="43"/>
      <c r="AX33" s="38"/>
      <c r="AY33" s="38"/>
      <c r="AZ33" s="39"/>
      <c r="BA33" s="44"/>
      <c r="BB33" s="38"/>
      <c r="BC33" s="38"/>
      <c r="BD33" s="38"/>
      <c r="BE33" s="45"/>
      <c r="BF33" s="104"/>
      <c r="BG33" s="71"/>
      <c r="BH33" s="71"/>
      <c r="BI33" s="90"/>
      <c r="BJ33" s="44"/>
      <c r="BK33" s="38"/>
      <c r="BL33" s="38"/>
      <c r="BM33" s="39"/>
      <c r="BN33" s="44"/>
      <c r="BO33" s="38"/>
      <c r="BP33" s="38"/>
      <c r="BQ33" s="38"/>
      <c r="BR33" s="39"/>
      <c r="BS33" s="116"/>
      <c r="BT33" s="139">
        <f t="shared" si="5"/>
        <v>11207.26</v>
      </c>
      <c r="BU33" s="124">
        <f t="shared" si="0"/>
        <v>11207.26</v>
      </c>
      <c r="BV33" s="124">
        <f t="shared" si="1"/>
        <v>0</v>
      </c>
    </row>
    <row r="34" spans="1:104" ht="18" customHeight="1" thickBot="1">
      <c r="A34" s="13" t="s">
        <v>18</v>
      </c>
      <c r="B34" s="175" t="s">
        <v>78</v>
      </c>
      <c r="C34" s="176"/>
      <c r="D34" s="177"/>
      <c r="E34" s="26" t="s">
        <v>243</v>
      </c>
      <c r="F34" s="27" t="s">
        <v>180</v>
      </c>
      <c r="G34" s="123">
        <f>SUM(G35:G36)</f>
        <v>48215</v>
      </c>
      <c r="H34" s="48"/>
      <c r="I34" s="49"/>
      <c r="J34" s="48"/>
      <c r="K34" s="46"/>
      <c r="L34" s="46"/>
      <c r="M34" s="49"/>
      <c r="N34" s="48"/>
      <c r="O34" s="46"/>
      <c r="P34" s="46"/>
      <c r="Q34" s="49"/>
      <c r="R34" s="48"/>
      <c r="S34" s="46"/>
      <c r="T34" s="46"/>
      <c r="U34" s="46"/>
      <c r="V34" s="47"/>
      <c r="W34" s="50"/>
      <c r="X34" s="46"/>
      <c r="Y34" s="46"/>
      <c r="Z34" s="47"/>
      <c r="AA34" s="50"/>
      <c r="AB34" s="46"/>
      <c r="AC34" s="46"/>
      <c r="AD34" s="46"/>
      <c r="AE34" s="49"/>
      <c r="AF34" s="48"/>
      <c r="AG34" s="46"/>
      <c r="AH34" s="46"/>
      <c r="AI34" s="47"/>
      <c r="AJ34" s="50"/>
      <c r="AK34" s="46"/>
      <c r="AL34" s="46"/>
      <c r="AM34" s="49"/>
      <c r="AN34" s="48"/>
      <c r="AO34" s="46"/>
      <c r="AP34" s="46"/>
      <c r="AQ34" s="46"/>
      <c r="AR34" s="47"/>
      <c r="AS34" s="50"/>
      <c r="AT34" s="46"/>
      <c r="AU34" s="46"/>
      <c r="AV34" s="49"/>
      <c r="AW34" s="48"/>
      <c r="AX34" s="46"/>
      <c r="AY34" s="46"/>
      <c r="AZ34" s="47"/>
      <c r="BA34" s="50"/>
      <c r="BB34" s="46"/>
      <c r="BC34" s="46"/>
      <c r="BD34" s="46"/>
      <c r="BE34" s="49"/>
      <c r="BF34" s="105"/>
      <c r="BG34" s="93"/>
      <c r="BH34" s="93"/>
      <c r="BI34" s="106"/>
      <c r="BJ34" s="50"/>
      <c r="BK34" s="46"/>
      <c r="BL34" s="46"/>
      <c r="BM34" s="47"/>
      <c r="BN34" s="50"/>
      <c r="BO34" s="46"/>
      <c r="BP34" s="46"/>
      <c r="BQ34" s="46"/>
      <c r="BR34" s="47"/>
      <c r="BS34" s="117"/>
      <c r="BT34" s="138">
        <f>SUM(BT35:BT36)</f>
        <v>48215</v>
      </c>
      <c r="BU34" s="124">
        <f t="shared" si="0"/>
        <v>0</v>
      </c>
      <c r="BV34" s="124">
        <f t="shared" si="1"/>
        <v>0</v>
      </c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</row>
    <row r="35" spans="1:104" ht="18" customHeight="1" thickBot="1">
      <c r="A35" s="2" t="s">
        <v>123</v>
      </c>
      <c r="B35" s="169" t="s">
        <v>76</v>
      </c>
      <c r="C35" s="170"/>
      <c r="D35" s="171"/>
      <c r="E35" s="22" t="s">
        <v>243</v>
      </c>
      <c r="F35" s="12" t="s">
        <v>240</v>
      </c>
      <c r="G35" s="124">
        <f>SUM(H35:BS35)</f>
        <v>12000</v>
      </c>
      <c r="H35" s="30"/>
      <c r="I35" s="37"/>
      <c r="J35" s="30"/>
      <c r="K35" s="31"/>
      <c r="L35" s="31"/>
      <c r="M35" s="37"/>
      <c r="N35" s="30"/>
      <c r="O35" s="31"/>
      <c r="P35" s="31"/>
      <c r="Q35" s="37"/>
      <c r="R35" s="30"/>
      <c r="S35" s="31"/>
      <c r="T35" s="31"/>
      <c r="U35" s="31"/>
      <c r="V35" s="32"/>
      <c r="W35" s="36"/>
      <c r="X35" s="31"/>
      <c r="Y35" s="31"/>
      <c r="Z35" s="32"/>
      <c r="AA35" s="36"/>
      <c r="AB35" s="31"/>
      <c r="AC35" s="68"/>
      <c r="AD35" s="68"/>
      <c r="AE35" s="70"/>
      <c r="AF35" s="30"/>
      <c r="AG35" s="31"/>
      <c r="AH35" s="31"/>
      <c r="AI35" s="32"/>
      <c r="AJ35" s="36"/>
      <c r="AK35" s="31"/>
      <c r="AL35" s="31"/>
      <c r="AM35" s="45"/>
      <c r="AN35" s="43"/>
      <c r="AO35" s="38"/>
      <c r="AP35" s="38"/>
      <c r="AQ35" s="38"/>
      <c r="AR35" s="39"/>
      <c r="AS35" s="44"/>
      <c r="AT35" s="38"/>
      <c r="AU35" s="38"/>
      <c r="AV35" s="45"/>
      <c r="AW35" s="43"/>
      <c r="AX35" s="38"/>
      <c r="AY35" s="38"/>
      <c r="AZ35" s="39"/>
      <c r="BA35" s="44"/>
      <c r="BB35" s="38"/>
      <c r="BC35" s="38"/>
      <c r="BD35" s="38"/>
      <c r="BE35" s="45"/>
      <c r="BF35" s="107"/>
      <c r="BG35" s="94"/>
      <c r="BH35" s="94"/>
      <c r="BI35" s="90"/>
      <c r="BJ35" s="54">
        <v>4000</v>
      </c>
      <c r="BK35" s="41">
        <v>4000</v>
      </c>
      <c r="BL35" s="41">
        <v>4000</v>
      </c>
      <c r="BM35" s="39"/>
      <c r="BN35" s="44"/>
      <c r="BO35" s="38"/>
      <c r="BP35" s="38"/>
      <c r="BQ35" s="38"/>
      <c r="BR35" s="39"/>
      <c r="BS35" s="118"/>
      <c r="BT35" s="139">
        <f>SUM(H35:BS35)</f>
        <v>12000</v>
      </c>
      <c r="BU35" s="124">
        <f t="shared" si="0"/>
        <v>0</v>
      </c>
      <c r="BV35" s="124">
        <f t="shared" si="1"/>
        <v>12000</v>
      </c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</row>
    <row r="36" spans="1:74" ht="18" customHeight="1" thickBot="1">
      <c r="A36" s="2" t="s">
        <v>124</v>
      </c>
      <c r="B36" s="200" t="s">
        <v>77</v>
      </c>
      <c r="C36" s="201"/>
      <c r="D36" s="202"/>
      <c r="E36" s="22" t="s">
        <v>244</v>
      </c>
      <c r="F36" s="12" t="s">
        <v>180</v>
      </c>
      <c r="G36" s="124">
        <f>SUM(H36:BS36)</f>
        <v>36215</v>
      </c>
      <c r="H36" s="30"/>
      <c r="I36" s="37"/>
      <c r="J36" s="30"/>
      <c r="K36" s="31"/>
      <c r="L36" s="31"/>
      <c r="M36" s="37"/>
      <c r="N36" s="30"/>
      <c r="O36" s="31"/>
      <c r="P36" s="31"/>
      <c r="Q36" s="37"/>
      <c r="R36" s="30"/>
      <c r="S36" s="31"/>
      <c r="T36" s="31"/>
      <c r="U36" s="31"/>
      <c r="V36" s="32"/>
      <c r="W36" s="36"/>
      <c r="X36" s="31"/>
      <c r="Y36" s="31"/>
      <c r="Z36" s="32"/>
      <c r="AA36" s="36"/>
      <c r="AB36" s="31"/>
      <c r="AC36" s="68"/>
      <c r="AD36" s="68"/>
      <c r="AE36" s="70"/>
      <c r="AF36" s="30"/>
      <c r="AG36" s="31"/>
      <c r="AH36" s="31"/>
      <c r="AI36" s="32"/>
      <c r="AJ36" s="36"/>
      <c r="AK36" s="31"/>
      <c r="AL36" s="31"/>
      <c r="AM36" s="45"/>
      <c r="AN36" s="43"/>
      <c r="AO36" s="38"/>
      <c r="AP36" s="38"/>
      <c r="AQ36" s="38"/>
      <c r="AR36" s="39"/>
      <c r="AS36" s="44"/>
      <c r="AT36" s="38"/>
      <c r="AU36" s="38"/>
      <c r="AV36" s="45"/>
      <c r="AW36" s="43"/>
      <c r="AX36" s="38"/>
      <c r="AY36" s="38"/>
      <c r="AZ36" s="39"/>
      <c r="BA36" s="44"/>
      <c r="BB36" s="38"/>
      <c r="BC36" s="38"/>
      <c r="BD36" s="38"/>
      <c r="BE36" s="45"/>
      <c r="BF36" s="104"/>
      <c r="BG36" s="71"/>
      <c r="BH36" s="71"/>
      <c r="BI36" s="90"/>
      <c r="BJ36" s="44"/>
      <c r="BK36" s="38"/>
      <c r="BL36" s="38"/>
      <c r="BM36" s="53">
        <v>9053</v>
      </c>
      <c r="BN36" s="54">
        <v>9053</v>
      </c>
      <c r="BO36" s="41">
        <v>9053</v>
      </c>
      <c r="BP36" s="41">
        <v>9056</v>
      </c>
      <c r="BQ36" s="71"/>
      <c r="BR36" s="90"/>
      <c r="BS36" s="116"/>
      <c r="BT36" s="139">
        <f>SUM(H36:BS36)</f>
        <v>36215</v>
      </c>
      <c r="BU36" s="124">
        <f t="shared" si="0"/>
        <v>0</v>
      </c>
      <c r="BV36" s="124">
        <f t="shared" si="1"/>
        <v>36215</v>
      </c>
    </row>
    <row r="37" spans="1:74" ht="15.75" thickBot="1">
      <c r="A37" s="10" t="s">
        <v>6</v>
      </c>
      <c r="B37" s="184" t="s">
        <v>236</v>
      </c>
      <c r="C37" s="185"/>
      <c r="D37" s="186"/>
      <c r="E37" s="22" t="s">
        <v>151</v>
      </c>
      <c r="F37" s="12" t="s">
        <v>181</v>
      </c>
      <c r="G37" s="122">
        <f>SUM(G38+G46)</f>
        <v>735837.22</v>
      </c>
      <c r="H37" s="57"/>
      <c r="I37" s="58"/>
      <c r="J37" s="57"/>
      <c r="K37" s="55"/>
      <c r="L37" s="55"/>
      <c r="M37" s="58"/>
      <c r="N37" s="57"/>
      <c r="O37" s="55"/>
      <c r="P37" s="55"/>
      <c r="Q37" s="58"/>
      <c r="R37" s="57"/>
      <c r="S37" s="55"/>
      <c r="T37" s="55"/>
      <c r="U37" s="55"/>
      <c r="V37" s="56"/>
      <c r="W37" s="59"/>
      <c r="X37" s="55"/>
      <c r="Y37" s="55"/>
      <c r="Z37" s="56"/>
      <c r="AA37" s="59"/>
      <c r="AB37" s="55"/>
      <c r="AC37" s="55"/>
      <c r="AD37" s="55"/>
      <c r="AE37" s="58"/>
      <c r="AF37" s="57"/>
      <c r="AG37" s="55"/>
      <c r="AH37" s="55"/>
      <c r="AI37" s="56"/>
      <c r="AJ37" s="59"/>
      <c r="AK37" s="55"/>
      <c r="AL37" s="55"/>
      <c r="AM37" s="58"/>
      <c r="AN37" s="57"/>
      <c r="AO37" s="55"/>
      <c r="AP37" s="55"/>
      <c r="AQ37" s="55"/>
      <c r="AR37" s="56"/>
      <c r="AS37" s="59"/>
      <c r="AT37" s="55"/>
      <c r="AU37" s="55"/>
      <c r="AV37" s="58"/>
      <c r="AW37" s="57"/>
      <c r="AX37" s="55"/>
      <c r="AY37" s="55"/>
      <c r="AZ37" s="56"/>
      <c r="BA37" s="59"/>
      <c r="BB37" s="55"/>
      <c r="BC37" s="55"/>
      <c r="BD37" s="55"/>
      <c r="BE37" s="58"/>
      <c r="BF37" s="108"/>
      <c r="BG37" s="79"/>
      <c r="BH37" s="79"/>
      <c r="BI37" s="80"/>
      <c r="BJ37" s="59"/>
      <c r="BK37" s="55"/>
      <c r="BL37" s="55"/>
      <c r="BM37" s="56"/>
      <c r="BN37" s="59"/>
      <c r="BO37" s="55"/>
      <c r="BP37" s="55"/>
      <c r="BQ37" s="55"/>
      <c r="BR37" s="56"/>
      <c r="BS37" s="119"/>
      <c r="BT37" s="137">
        <f>SUM(BT38+BT46)</f>
        <v>735837.22</v>
      </c>
      <c r="BU37" s="124">
        <f t="shared" si="0"/>
        <v>0</v>
      </c>
      <c r="BV37" s="124">
        <f t="shared" si="1"/>
        <v>0</v>
      </c>
    </row>
    <row r="38" spans="1:74" ht="18" customHeight="1" thickBot="1">
      <c r="A38" s="14" t="s">
        <v>19</v>
      </c>
      <c r="B38" s="187" t="s">
        <v>84</v>
      </c>
      <c r="C38" s="188"/>
      <c r="D38" s="189"/>
      <c r="E38" s="26" t="s">
        <v>151</v>
      </c>
      <c r="F38" s="27" t="s">
        <v>181</v>
      </c>
      <c r="G38" s="125">
        <f>SUM(G39:G45)</f>
        <v>689529.2</v>
      </c>
      <c r="H38" s="48"/>
      <c r="I38" s="49"/>
      <c r="J38" s="48"/>
      <c r="K38" s="46"/>
      <c r="L38" s="46"/>
      <c r="M38" s="49"/>
      <c r="N38" s="48"/>
      <c r="O38" s="46"/>
      <c r="P38" s="46"/>
      <c r="Q38" s="49"/>
      <c r="R38" s="48"/>
      <c r="S38" s="46"/>
      <c r="T38" s="46"/>
      <c r="U38" s="46"/>
      <c r="V38" s="47"/>
      <c r="W38" s="50"/>
      <c r="X38" s="46"/>
      <c r="Y38" s="46"/>
      <c r="Z38" s="47"/>
      <c r="AA38" s="50"/>
      <c r="AB38" s="46"/>
      <c r="AC38" s="46"/>
      <c r="AD38" s="46"/>
      <c r="AE38" s="49"/>
      <c r="AF38" s="48"/>
      <c r="AG38" s="46"/>
      <c r="AH38" s="46"/>
      <c r="AI38" s="47"/>
      <c r="AJ38" s="50"/>
      <c r="AK38" s="46"/>
      <c r="AL38" s="46"/>
      <c r="AM38" s="49"/>
      <c r="AN38" s="48"/>
      <c r="AO38" s="46"/>
      <c r="AP38" s="46"/>
      <c r="AQ38" s="46"/>
      <c r="AR38" s="47"/>
      <c r="AS38" s="50"/>
      <c r="AT38" s="46"/>
      <c r="AU38" s="46"/>
      <c r="AV38" s="49"/>
      <c r="AW38" s="48"/>
      <c r="AX38" s="46"/>
      <c r="AY38" s="46"/>
      <c r="AZ38" s="47"/>
      <c r="BA38" s="50"/>
      <c r="BB38" s="46"/>
      <c r="BC38" s="46"/>
      <c r="BD38" s="46"/>
      <c r="BE38" s="49"/>
      <c r="BF38" s="105"/>
      <c r="BG38" s="93"/>
      <c r="BH38" s="93"/>
      <c r="BI38" s="106"/>
      <c r="BJ38" s="50"/>
      <c r="BK38" s="46"/>
      <c r="BL38" s="46"/>
      <c r="BM38" s="47"/>
      <c r="BN38" s="50"/>
      <c r="BO38" s="46"/>
      <c r="BP38" s="46"/>
      <c r="BQ38" s="46"/>
      <c r="BR38" s="47"/>
      <c r="BS38" s="117"/>
      <c r="BT38" s="140">
        <f>SUM(BT39:BT45)</f>
        <v>689529.2</v>
      </c>
      <c r="BU38" s="124">
        <f t="shared" si="0"/>
        <v>0</v>
      </c>
      <c r="BV38" s="124">
        <f t="shared" si="1"/>
        <v>0</v>
      </c>
    </row>
    <row r="39" spans="1:74" s="8" customFormat="1" ht="18" customHeight="1" thickBot="1">
      <c r="A39" s="2" t="s">
        <v>126</v>
      </c>
      <c r="B39" s="169" t="s">
        <v>79</v>
      </c>
      <c r="C39" s="170"/>
      <c r="D39" s="171"/>
      <c r="E39" s="22" t="s">
        <v>182</v>
      </c>
      <c r="F39" s="12" t="s">
        <v>181</v>
      </c>
      <c r="G39" s="124">
        <f aca="true" t="shared" si="6" ref="G39:G45">SUM(H39:BS39)</f>
        <v>144450.4</v>
      </c>
      <c r="H39" s="43"/>
      <c r="I39" s="45"/>
      <c r="J39" s="43"/>
      <c r="K39" s="38"/>
      <c r="L39" s="38"/>
      <c r="M39" s="45"/>
      <c r="N39" s="43"/>
      <c r="O39" s="38"/>
      <c r="P39" s="31"/>
      <c r="Q39" s="37"/>
      <c r="R39" s="30"/>
      <c r="S39" s="31"/>
      <c r="T39" s="31"/>
      <c r="U39" s="31"/>
      <c r="V39" s="32"/>
      <c r="W39" s="36"/>
      <c r="X39" s="31"/>
      <c r="Y39" s="31"/>
      <c r="Z39" s="32"/>
      <c r="AA39" s="36"/>
      <c r="AB39" s="31"/>
      <c r="AC39" s="68"/>
      <c r="AD39" s="68"/>
      <c r="AE39" s="70"/>
      <c r="AF39" s="30"/>
      <c r="AG39" s="31"/>
      <c r="AH39" s="31"/>
      <c r="AI39" s="32"/>
      <c r="AJ39" s="36"/>
      <c r="AK39" s="31"/>
      <c r="AL39" s="38"/>
      <c r="AM39" s="45"/>
      <c r="AN39" s="43"/>
      <c r="AO39" s="41">
        <v>12037</v>
      </c>
      <c r="AP39" s="41">
        <v>12037</v>
      </c>
      <c r="AQ39" s="41">
        <v>12037</v>
      </c>
      <c r="AR39" s="53">
        <v>12037</v>
      </c>
      <c r="AS39" s="54">
        <v>12037</v>
      </c>
      <c r="AT39" s="41">
        <v>12037</v>
      </c>
      <c r="AU39" s="41">
        <v>12037</v>
      </c>
      <c r="AV39" s="42">
        <v>12037</v>
      </c>
      <c r="AW39" s="40">
        <v>12037</v>
      </c>
      <c r="AX39" s="38"/>
      <c r="AY39" s="38"/>
      <c r="AZ39" s="39"/>
      <c r="BA39" s="44"/>
      <c r="BB39" s="38"/>
      <c r="BC39" s="38"/>
      <c r="BD39" s="38"/>
      <c r="BE39" s="45"/>
      <c r="BF39" s="107"/>
      <c r="BG39" s="94"/>
      <c r="BH39" s="94"/>
      <c r="BI39" s="90"/>
      <c r="BJ39" s="44"/>
      <c r="BK39" s="38"/>
      <c r="BL39" s="38"/>
      <c r="BM39" s="53">
        <v>12037</v>
      </c>
      <c r="BN39" s="54">
        <v>12037</v>
      </c>
      <c r="BO39" s="41">
        <v>12043.4</v>
      </c>
      <c r="BP39" s="38"/>
      <c r="BQ39" s="38"/>
      <c r="BR39" s="39"/>
      <c r="BS39" s="116"/>
      <c r="BT39" s="139">
        <f aca="true" t="shared" si="7" ref="BT39:BT45">SUM(H39:BS39)</f>
        <v>144450.4</v>
      </c>
      <c r="BU39" s="124">
        <f t="shared" si="0"/>
        <v>0</v>
      </c>
      <c r="BV39" s="124">
        <f t="shared" si="1"/>
        <v>144450.4</v>
      </c>
    </row>
    <row r="40" spans="1:74" s="8" customFormat="1" ht="18" customHeight="1" thickBot="1">
      <c r="A40" s="2" t="s">
        <v>127</v>
      </c>
      <c r="B40" s="169" t="s">
        <v>9</v>
      </c>
      <c r="C40" s="170"/>
      <c r="D40" s="171"/>
      <c r="E40" s="22" t="s">
        <v>182</v>
      </c>
      <c r="F40" s="12" t="s">
        <v>181</v>
      </c>
      <c r="G40" s="124">
        <f t="shared" si="6"/>
        <v>30521.7</v>
      </c>
      <c r="H40" s="43"/>
      <c r="I40" s="45"/>
      <c r="J40" s="43"/>
      <c r="K40" s="38"/>
      <c r="L40" s="38"/>
      <c r="M40" s="45"/>
      <c r="N40" s="43"/>
      <c r="O40" s="38"/>
      <c r="P40" s="31"/>
      <c r="Q40" s="37"/>
      <c r="R40" s="30"/>
      <c r="S40" s="31"/>
      <c r="T40" s="31"/>
      <c r="U40" s="31"/>
      <c r="V40" s="32"/>
      <c r="W40" s="36"/>
      <c r="X40" s="31"/>
      <c r="Y40" s="31"/>
      <c r="Z40" s="32"/>
      <c r="AA40" s="36"/>
      <c r="AB40" s="31"/>
      <c r="AC40" s="68"/>
      <c r="AD40" s="68"/>
      <c r="AE40" s="70"/>
      <c r="AF40" s="30"/>
      <c r="AG40" s="31"/>
      <c r="AH40" s="31"/>
      <c r="AI40" s="32"/>
      <c r="AJ40" s="36"/>
      <c r="AK40" s="31"/>
      <c r="AL40" s="38"/>
      <c r="AM40" s="45"/>
      <c r="AN40" s="43"/>
      <c r="AO40" s="41">
        <v>2543</v>
      </c>
      <c r="AP40" s="41">
        <v>2543</v>
      </c>
      <c r="AQ40" s="41">
        <v>2543</v>
      </c>
      <c r="AR40" s="53">
        <v>2543</v>
      </c>
      <c r="AS40" s="54">
        <v>2543</v>
      </c>
      <c r="AT40" s="41">
        <v>2543</v>
      </c>
      <c r="AU40" s="41">
        <v>2543</v>
      </c>
      <c r="AV40" s="42">
        <v>2543</v>
      </c>
      <c r="AW40" s="40">
        <v>2543</v>
      </c>
      <c r="AX40" s="38"/>
      <c r="AY40" s="38"/>
      <c r="AZ40" s="39"/>
      <c r="BA40" s="44"/>
      <c r="BB40" s="38"/>
      <c r="BC40" s="38"/>
      <c r="BD40" s="38"/>
      <c r="BE40" s="45"/>
      <c r="BF40" s="107"/>
      <c r="BG40" s="94"/>
      <c r="BH40" s="94"/>
      <c r="BI40" s="90"/>
      <c r="BJ40" s="44"/>
      <c r="BK40" s="38"/>
      <c r="BL40" s="38"/>
      <c r="BM40" s="53">
        <v>2543</v>
      </c>
      <c r="BN40" s="54">
        <v>2543</v>
      </c>
      <c r="BO40" s="41">
        <v>2548.7</v>
      </c>
      <c r="BP40" s="38"/>
      <c r="BQ40" s="38"/>
      <c r="BR40" s="39"/>
      <c r="BS40" s="116"/>
      <c r="BT40" s="139">
        <f t="shared" si="7"/>
        <v>30521.7</v>
      </c>
      <c r="BU40" s="124">
        <f t="shared" si="0"/>
        <v>0</v>
      </c>
      <c r="BV40" s="124">
        <f t="shared" si="1"/>
        <v>30521.7</v>
      </c>
    </row>
    <row r="41" spans="1:74" s="8" customFormat="1" ht="18" customHeight="1" thickBot="1">
      <c r="A41" s="2" t="s">
        <v>128</v>
      </c>
      <c r="B41" s="169" t="s">
        <v>46</v>
      </c>
      <c r="C41" s="170"/>
      <c r="D41" s="171"/>
      <c r="E41" s="22" t="s">
        <v>182</v>
      </c>
      <c r="F41" s="12" t="s">
        <v>183</v>
      </c>
      <c r="G41" s="124">
        <f t="shared" si="6"/>
        <v>3796.4700000000003</v>
      </c>
      <c r="H41" s="43"/>
      <c r="I41" s="45"/>
      <c r="J41" s="43"/>
      <c r="K41" s="38"/>
      <c r="L41" s="38"/>
      <c r="M41" s="45"/>
      <c r="N41" s="43"/>
      <c r="O41" s="38"/>
      <c r="P41" s="31"/>
      <c r="Q41" s="37"/>
      <c r="R41" s="30"/>
      <c r="S41" s="31"/>
      <c r="T41" s="31"/>
      <c r="U41" s="31"/>
      <c r="V41" s="32"/>
      <c r="W41" s="36"/>
      <c r="X41" s="31"/>
      <c r="Y41" s="31"/>
      <c r="Z41" s="32"/>
      <c r="AA41" s="36"/>
      <c r="AB41" s="31"/>
      <c r="AC41" s="68"/>
      <c r="AD41" s="68"/>
      <c r="AE41" s="70"/>
      <c r="AF41" s="30"/>
      <c r="AG41" s="31"/>
      <c r="AH41" s="31"/>
      <c r="AI41" s="32"/>
      <c r="AJ41" s="36"/>
      <c r="AK41" s="31"/>
      <c r="AL41" s="38"/>
      <c r="AM41" s="45"/>
      <c r="AN41" s="43"/>
      <c r="AO41" s="41">
        <v>421</v>
      </c>
      <c r="AP41" s="41">
        <v>421</v>
      </c>
      <c r="AQ41" s="41">
        <v>421</v>
      </c>
      <c r="AR41" s="53">
        <v>421</v>
      </c>
      <c r="AS41" s="54">
        <v>421</v>
      </c>
      <c r="AT41" s="41">
        <v>421</v>
      </c>
      <c r="AU41" s="41">
        <v>421</v>
      </c>
      <c r="AV41" s="42">
        <v>421</v>
      </c>
      <c r="AW41" s="40">
        <v>428.47</v>
      </c>
      <c r="AX41" s="38"/>
      <c r="AY41" s="38"/>
      <c r="AZ41" s="39"/>
      <c r="BA41" s="44"/>
      <c r="BB41" s="38"/>
      <c r="BC41" s="38"/>
      <c r="BD41" s="38"/>
      <c r="BE41" s="45"/>
      <c r="BF41" s="104"/>
      <c r="BG41" s="71"/>
      <c r="BH41" s="71"/>
      <c r="BI41" s="90"/>
      <c r="BJ41" s="44"/>
      <c r="BK41" s="38"/>
      <c r="BL41" s="38"/>
      <c r="BM41" s="39"/>
      <c r="BN41" s="44"/>
      <c r="BO41" s="38"/>
      <c r="BP41" s="38"/>
      <c r="BQ41" s="38"/>
      <c r="BR41" s="39"/>
      <c r="BS41" s="116"/>
      <c r="BT41" s="139">
        <f t="shared" si="7"/>
        <v>3796.4700000000003</v>
      </c>
      <c r="BU41" s="124">
        <f t="shared" si="0"/>
        <v>0</v>
      </c>
      <c r="BV41" s="124">
        <f t="shared" si="1"/>
        <v>3796.4700000000003</v>
      </c>
    </row>
    <row r="42" spans="1:74" s="8" customFormat="1" ht="18" customHeight="1" thickBot="1">
      <c r="A42" s="2" t="s">
        <v>129</v>
      </c>
      <c r="B42" s="169" t="s">
        <v>80</v>
      </c>
      <c r="C42" s="170"/>
      <c r="D42" s="171"/>
      <c r="E42" s="22" t="s">
        <v>151</v>
      </c>
      <c r="F42" s="12" t="s">
        <v>181</v>
      </c>
      <c r="G42" s="124">
        <f t="shared" si="6"/>
        <v>50764.21</v>
      </c>
      <c r="H42" s="43"/>
      <c r="I42" s="45"/>
      <c r="J42" s="43"/>
      <c r="K42" s="38"/>
      <c r="L42" s="38"/>
      <c r="M42" s="45"/>
      <c r="N42" s="43"/>
      <c r="O42" s="38"/>
      <c r="P42" s="31"/>
      <c r="Q42" s="37"/>
      <c r="R42" s="29">
        <v>2500</v>
      </c>
      <c r="S42" s="41">
        <v>2500</v>
      </c>
      <c r="T42" s="41">
        <v>2500</v>
      </c>
      <c r="U42" s="31"/>
      <c r="V42" s="32"/>
      <c r="W42" s="36"/>
      <c r="X42" s="31"/>
      <c r="Y42" s="31"/>
      <c r="Z42" s="32"/>
      <c r="AA42" s="36"/>
      <c r="AB42" s="31"/>
      <c r="AC42" s="68"/>
      <c r="AD42" s="68"/>
      <c r="AE42" s="70"/>
      <c r="AF42" s="30"/>
      <c r="AG42" s="31"/>
      <c r="AH42" s="31"/>
      <c r="AI42" s="32"/>
      <c r="AJ42" s="36"/>
      <c r="AK42" s="31"/>
      <c r="AL42" s="41">
        <v>2772</v>
      </c>
      <c r="AM42" s="42">
        <v>2772</v>
      </c>
      <c r="AN42" s="40">
        <v>2772</v>
      </c>
      <c r="AO42" s="41">
        <v>2772</v>
      </c>
      <c r="AP42" s="41">
        <v>2772</v>
      </c>
      <c r="AQ42" s="41">
        <v>2772</v>
      </c>
      <c r="AR42" s="53">
        <v>2772</v>
      </c>
      <c r="AS42" s="54">
        <v>2772</v>
      </c>
      <c r="AT42" s="41">
        <v>2772</v>
      </c>
      <c r="AU42" s="41">
        <v>2772</v>
      </c>
      <c r="AV42" s="42">
        <v>2772</v>
      </c>
      <c r="AW42" s="40">
        <v>2772</v>
      </c>
      <c r="AX42" s="38"/>
      <c r="AY42" s="38"/>
      <c r="AZ42" s="39"/>
      <c r="BA42" s="44"/>
      <c r="BB42" s="38"/>
      <c r="BC42" s="38"/>
      <c r="BD42" s="38"/>
      <c r="BE42" s="45"/>
      <c r="BF42" s="104"/>
      <c r="BG42" s="71"/>
      <c r="BH42" s="71"/>
      <c r="BI42" s="90"/>
      <c r="BJ42" s="44"/>
      <c r="BK42" s="38"/>
      <c r="BL42" s="38"/>
      <c r="BM42" s="53">
        <v>3333</v>
      </c>
      <c r="BN42" s="54">
        <v>3333</v>
      </c>
      <c r="BO42" s="41">
        <v>3334.21</v>
      </c>
      <c r="BP42" s="38"/>
      <c r="BQ42" s="38"/>
      <c r="BR42" s="39"/>
      <c r="BS42" s="116"/>
      <c r="BT42" s="139">
        <f t="shared" si="7"/>
        <v>50764.21</v>
      </c>
      <c r="BU42" s="124">
        <f t="shared" si="0"/>
        <v>13044</v>
      </c>
      <c r="BV42" s="124">
        <f t="shared" si="1"/>
        <v>37720.21</v>
      </c>
    </row>
    <row r="43" spans="1:74" s="8" customFormat="1" ht="18" customHeight="1" thickBot="1">
      <c r="A43" s="2" t="s">
        <v>130</v>
      </c>
      <c r="B43" s="178" t="s">
        <v>81</v>
      </c>
      <c r="C43" s="179"/>
      <c r="D43" s="180"/>
      <c r="E43" s="22" t="s">
        <v>244</v>
      </c>
      <c r="F43" s="12" t="s">
        <v>181</v>
      </c>
      <c r="G43" s="124">
        <f t="shared" si="6"/>
        <v>5313.83</v>
      </c>
      <c r="H43" s="43"/>
      <c r="I43" s="45"/>
      <c r="J43" s="43"/>
      <c r="K43" s="38"/>
      <c r="L43" s="38"/>
      <c r="M43" s="45"/>
      <c r="N43" s="30"/>
      <c r="O43" s="31"/>
      <c r="P43" s="31"/>
      <c r="Q43" s="37"/>
      <c r="R43" s="30"/>
      <c r="S43" s="31"/>
      <c r="T43" s="31"/>
      <c r="U43" s="31"/>
      <c r="V43" s="32"/>
      <c r="W43" s="36"/>
      <c r="X43" s="31"/>
      <c r="Y43" s="31"/>
      <c r="Z43" s="32"/>
      <c r="AA43" s="36"/>
      <c r="AB43" s="31"/>
      <c r="AC43" s="68"/>
      <c r="AD43" s="68"/>
      <c r="AE43" s="70"/>
      <c r="AF43" s="30"/>
      <c r="AG43" s="31"/>
      <c r="AH43" s="31"/>
      <c r="AI43" s="32"/>
      <c r="AJ43" s="36"/>
      <c r="AK43" s="31"/>
      <c r="AL43" s="38"/>
      <c r="AM43" s="45"/>
      <c r="AN43" s="43"/>
      <c r="AO43" s="38"/>
      <c r="AP43" s="38"/>
      <c r="AQ43" s="38"/>
      <c r="AR43" s="39"/>
      <c r="AS43" s="44"/>
      <c r="AT43" s="38"/>
      <c r="AU43" s="38"/>
      <c r="AV43" s="45"/>
      <c r="AW43" s="43"/>
      <c r="AX43" s="38"/>
      <c r="AY43" s="38"/>
      <c r="AZ43" s="39"/>
      <c r="BA43" s="44"/>
      <c r="BB43" s="38"/>
      <c r="BC43" s="38"/>
      <c r="BD43" s="31"/>
      <c r="BE43" s="37"/>
      <c r="BF43" s="107"/>
      <c r="BG43" s="71"/>
      <c r="BH43" s="71"/>
      <c r="BI43" s="90"/>
      <c r="BJ43" s="44"/>
      <c r="BK43" s="38"/>
      <c r="BL43" s="38"/>
      <c r="BM43" s="53">
        <v>1771</v>
      </c>
      <c r="BN43" s="54">
        <v>1771</v>
      </c>
      <c r="BO43" s="41">
        <v>1771.83</v>
      </c>
      <c r="BP43" s="38"/>
      <c r="BQ43" s="38"/>
      <c r="BR43" s="39"/>
      <c r="BS43" s="116"/>
      <c r="BT43" s="139">
        <f t="shared" si="7"/>
        <v>5313.83</v>
      </c>
      <c r="BU43" s="124">
        <f t="shared" si="0"/>
        <v>0</v>
      </c>
      <c r="BV43" s="124">
        <f t="shared" si="1"/>
        <v>5313.83</v>
      </c>
    </row>
    <row r="44" spans="1:74" s="8" customFormat="1" ht="18" customHeight="1" thickBot="1">
      <c r="A44" s="2" t="s">
        <v>131</v>
      </c>
      <c r="B44" s="178" t="s">
        <v>82</v>
      </c>
      <c r="C44" s="179"/>
      <c r="D44" s="180"/>
      <c r="E44" s="22" t="s">
        <v>182</v>
      </c>
      <c r="F44" s="12" t="s">
        <v>183</v>
      </c>
      <c r="G44" s="124">
        <f t="shared" si="6"/>
        <v>65885.58</v>
      </c>
      <c r="H44" s="43"/>
      <c r="I44" s="45"/>
      <c r="J44" s="43"/>
      <c r="K44" s="38"/>
      <c r="L44" s="38"/>
      <c r="M44" s="45"/>
      <c r="N44" s="30"/>
      <c r="O44" s="31"/>
      <c r="P44" s="31"/>
      <c r="Q44" s="37"/>
      <c r="R44" s="30"/>
      <c r="S44" s="31"/>
      <c r="T44" s="31"/>
      <c r="U44" s="31"/>
      <c r="V44" s="32"/>
      <c r="W44" s="36"/>
      <c r="X44" s="31"/>
      <c r="Y44" s="31"/>
      <c r="Z44" s="32"/>
      <c r="AA44" s="36"/>
      <c r="AB44" s="31"/>
      <c r="AC44" s="68"/>
      <c r="AD44" s="68"/>
      <c r="AE44" s="70"/>
      <c r="AF44" s="30"/>
      <c r="AG44" s="31"/>
      <c r="AH44" s="31"/>
      <c r="AI44" s="32"/>
      <c r="AJ44" s="36"/>
      <c r="AK44" s="31"/>
      <c r="AL44" s="38"/>
      <c r="AM44" s="45"/>
      <c r="AN44" s="43"/>
      <c r="AO44" s="41">
        <v>7320</v>
      </c>
      <c r="AP44" s="41">
        <v>7320</v>
      </c>
      <c r="AQ44" s="41">
        <v>7320</v>
      </c>
      <c r="AR44" s="53">
        <v>7320</v>
      </c>
      <c r="AS44" s="54">
        <v>7320</v>
      </c>
      <c r="AT44" s="41">
        <v>7320</v>
      </c>
      <c r="AU44" s="41">
        <v>7320</v>
      </c>
      <c r="AV44" s="42">
        <v>7320</v>
      </c>
      <c r="AW44" s="40">
        <v>7325.58</v>
      </c>
      <c r="AX44" s="38"/>
      <c r="AY44" s="38"/>
      <c r="AZ44" s="39"/>
      <c r="BA44" s="44"/>
      <c r="BB44" s="38"/>
      <c r="BC44" s="38"/>
      <c r="BD44" s="38"/>
      <c r="BE44" s="45"/>
      <c r="BF44" s="104"/>
      <c r="BG44" s="71"/>
      <c r="BH44" s="71"/>
      <c r="BI44" s="90"/>
      <c r="BJ44" s="44"/>
      <c r="BK44" s="38"/>
      <c r="BL44" s="38"/>
      <c r="BM44" s="39"/>
      <c r="BN44" s="44"/>
      <c r="BO44" s="38"/>
      <c r="BP44" s="38"/>
      <c r="BQ44" s="38"/>
      <c r="BR44" s="39"/>
      <c r="BS44" s="116"/>
      <c r="BT44" s="139">
        <f t="shared" si="7"/>
        <v>65885.58</v>
      </c>
      <c r="BU44" s="124">
        <f t="shared" si="0"/>
        <v>0</v>
      </c>
      <c r="BV44" s="124">
        <f t="shared" si="1"/>
        <v>65885.58</v>
      </c>
    </row>
    <row r="45" spans="1:74" s="8" customFormat="1" ht="18" customHeight="1" thickBot="1">
      <c r="A45" s="2" t="s">
        <v>132</v>
      </c>
      <c r="B45" s="178" t="s">
        <v>83</v>
      </c>
      <c r="C45" s="179"/>
      <c r="D45" s="180"/>
      <c r="E45" s="22" t="s">
        <v>182</v>
      </c>
      <c r="F45" s="12" t="s">
        <v>183</v>
      </c>
      <c r="G45" s="124">
        <f t="shared" si="6"/>
        <v>388797.01</v>
      </c>
      <c r="H45" s="43"/>
      <c r="I45" s="45"/>
      <c r="J45" s="43"/>
      <c r="K45" s="38"/>
      <c r="L45" s="38"/>
      <c r="M45" s="45"/>
      <c r="N45" s="43"/>
      <c r="O45" s="38"/>
      <c r="P45" s="31"/>
      <c r="Q45" s="37"/>
      <c r="R45" s="30"/>
      <c r="S45" s="31"/>
      <c r="T45" s="31"/>
      <c r="U45" s="31"/>
      <c r="V45" s="32"/>
      <c r="W45" s="36"/>
      <c r="X45" s="31"/>
      <c r="Y45" s="31"/>
      <c r="Z45" s="32"/>
      <c r="AA45" s="36"/>
      <c r="AB45" s="31"/>
      <c r="AC45" s="68"/>
      <c r="AD45" s="68"/>
      <c r="AE45" s="70"/>
      <c r="AF45" s="30"/>
      <c r="AG45" s="31"/>
      <c r="AH45" s="31"/>
      <c r="AI45" s="32"/>
      <c r="AJ45" s="36"/>
      <c r="AK45" s="31"/>
      <c r="AL45" s="38"/>
      <c r="AM45" s="37"/>
      <c r="AN45" s="43"/>
      <c r="AO45" s="41">
        <v>43199</v>
      </c>
      <c r="AP45" s="41">
        <v>43199</v>
      </c>
      <c r="AQ45" s="41">
        <v>43199</v>
      </c>
      <c r="AR45" s="53">
        <v>43199</v>
      </c>
      <c r="AS45" s="54">
        <v>43199</v>
      </c>
      <c r="AT45" s="41">
        <v>43199</v>
      </c>
      <c r="AU45" s="41">
        <v>43199</v>
      </c>
      <c r="AV45" s="42">
        <v>43199</v>
      </c>
      <c r="AW45" s="40">
        <v>43205.01</v>
      </c>
      <c r="AX45" s="31"/>
      <c r="AY45" s="38"/>
      <c r="AZ45" s="39"/>
      <c r="BA45" s="44"/>
      <c r="BB45" s="38"/>
      <c r="BC45" s="38"/>
      <c r="BD45" s="38"/>
      <c r="BE45" s="45"/>
      <c r="BF45" s="104"/>
      <c r="BG45" s="71"/>
      <c r="BH45" s="71"/>
      <c r="BI45" s="90"/>
      <c r="BJ45" s="44"/>
      <c r="BK45" s="38"/>
      <c r="BL45" s="38"/>
      <c r="BM45" s="39"/>
      <c r="BN45" s="44"/>
      <c r="BO45" s="38"/>
      <c r="BP45" s="38"/>
      <c r="BQ45" s="38"/>
      <c r="BR45" s="39"/>
      <c r="BS45" s="116"/>
      <c r="BT45" s="139">
        <f t="shared" si="7"/>
        <v>388797.01</v>
      </c>
      <c r="BU45" s="124">
        <f t="shared" si="0"/>
        <v>0</v>
      </c>
      <c r="BV45" s="124">
        <f t="shared" si="1"/>
        <v>388797.01</v>
      </c>
    </row>
    <row r="46" spans="1:74" s="8" customFormat="1" ht="18" customHeight="1" thickBot="1">
      <c r="A46" s="14" t="s">
        <v>20</v>
      </c>
      <c r="B46" s="175" t="s">
        <v>86</v>
      </c>
      <c r="C46" s="176"/>
      <c r="D46" s="177"/>
      <c r="E46" s="26" t="s">
        <v>184</v>
      </c>
      <c r="F46" s="27" t="s">
        <v>185</v>
      </c>
      <c r="G46" s="125">
        <f>SUM(G47:G48)</f>
        <v>46308.02</v>
      </c>
      <c r="H46" s="48"/>
      <c r="I46" s="49"/>
      <c r="J46" s="48"/>
      <c r="K46" s="46"/>
      <c r="L46" s="46"/>
      <c r="M46" s="49"/>
      <c r="N46" s="48"/>
      <c r="O46" s="46"/>
      <c r="P46" s="46"/>
      <c r="Q46" s="49"/>
      <c r="R46" s="48"/>
      <c r="S46" s="46"/>
      <c r="T46" s="46"/>
      <c r="U46" s="46"/>
      <c r="V46" s="47"/>
      <c r="W46" s="50"/>
      <c r="X46" s="46"/>
      <c r="Y46" s="46"/>
      <c r="Z46" s="47"/>
      <c r="AA46" s="50"/>
      <c r="AB46" s="46"/>
      <c r="AC46" s="46"/>
      <c r="AD46" s="46"/>
      <c r="AE46" s="49"/>
      <c r="AF46" s="48"/>
      <c r="AG46" s="46"/>
      <c r="AH46" s="46"/>
      <c r="AI46" s="47"/>
      <c r="AJ46" s="50"/>
      <c r="AK46" s="46"/>
      <c r="AL46" s="46"/>
      <c r="AM46" s="49"/>
      <c r="AN46" s="48"/>
      <c r="AO46" s="46"/>
      <c r="AP46" s="46"/>
      <c r="AQ46" s="46"/>
      <c r="AR46" s="47"/>
      <c r="AS46" s="50"/>
      <c r="AT46" s="46"/>
      <c r="AU46" s="46"/>
      <c r="AV46" s="49"/>
      <c r="AW46" s="48"/>
      <c r="AX46" s="46"/>
      <c r="AY46" s="46"/>
      <c r="AZ46" s="47"/>
      <c r="BA46" s="50"/>
      <c r="BB46" s="46"/>
      <c r="BC46" s="46"/>
      <c r="BD46" s="46"/>
      <c r="BE46" s="49"/>
      <c r="BF46" s="105"/>
      <c r="BG46" s="93"/>
      <c r="BH46" s="93"/>
      <c r="BI46" s="106"/>
      <c r="BJ46" s="50"/>
      <c r="BK46" s="46"/>
      <c r="BL46" s="46"/>
      <c r="BM46" s="47"/>
      <c r="BN46" s="50"/>
      <c r="BO46" s="46"/>
      <c r="BP46" s="46"/>
      <c r="BQ46" s="46"/>
      <c r="BR46" s="47"/>
      <c r="BS46" s="117"/>
      <c r="BT46" s="140">
        <f>SUM(BT47:BT48)</f>
        <v>46308.02</v>
      </c>
      <c r="BU46" s="124">
        <f t="shared" si="0"/>
        <v>0</v>
      </c>
      <c r="BV46" s="124">
        <f t="shared" si="1"/>
        <v>0</v>
      </c>
    </row>
    <row r="47" spans="1:74" s="8" customFormat="1" ht="18" customHeight="1" thickBot="1">
      <c r="A47" s="2" t="s">
        <v>143</v>
      </c>
      <c r="B47" s="178" t="s">
        <v>80</v>
      </c>
      <c r="C47" s="179"/>
      <c r="D47" s="180"/>
      <c r="E47" s="22" t="s">
        <v>184</v>
      </c>
      <c r="F47" s="12" t="s">
        <v>185</v>
      </c>
      <c r="G47" s="124">
        <f>SUM(H47:BS47)</f>
        <v>1132.93</v>
      </c>
      <c r="H47" s="43"/>
      <c r="I47" s="45"/>
      <c r="J47" s="43"/>
      <c r="K47" s="38"/>
      <c r="L47" s="38"/>
      <c r="M47" s="45"/>
      <c r="N47" s="43"/>
      <c r="O47" s="38"/>
      <c r="P47" s="31"/>
      <c r="Q47" s="37"/>
      <c r="R47" s="30"/>
      <c r="S47" s="31"/>
      <c r="T47" s="38"/>
      <c r="U47" s="38"/>
      <c r="V47" s="39"/>
      <c r="W47" s="54">
        <v>188</v>
      </c>
      <c r="X47" s="41">
        <v>188</v>
      </c>
      <c r="Y47" s="41">
        <v>188</v>
      </c>
      <c r="Z47" s="53">
        <v>188</v>
      </c>
      <c r="AA47" s="54">
        <v>188</v>
      </c>
      <c r="AB47" s="41">
        <v>192.93</v>
      </c>
      <c r="AC47" s="68"/>
      <c r="AD47" s="68"/>
      <c r="AE47" s="70"/>
      <c r="AF47" s="30"/>
      <c r="AG47" s="31"/>
      <c r="AH47" s="31"/>
      <c r="AI47" s="32"/>
      <c r="AJ47" s="36"/>
      <c r="AK47" s="31"/>
      <c r="AL47" s="31"/>
      <c r="AM47" s="37"/>
      <c r="AN47" s="30"/>
      <c r="AO47" s="31"/>
      <c r="AP47" s="31"/>
      <c r="AQ47" s="31"/>
      <c r="AR47" s="32"/>
      <c r="AS47" s="36"/>
      <c r="AT47" s="38"/>
      <c r="AU47" s="38"/>
      <c r="AV47" s="45"/>
      <c r="AW47" s="43"/>
      <c r="AX47" s="38"/>
      <c r="AY47" s="38"/>
      <c r="AZ47" s="39"/>
      <c r="BA47" s="44"/>
      <c r="BB47" s="38"/>
      <c r="BC47" s="38"/>
      <c r="BD47" s="38"/>
      <c r="BE47" s="45"/>
      <c r="BF47" s="104"/>
      <c r="BG47" s="71"/>
      <c r="BH47" s="71"/>
      <c r="BI47" s="90"/>
      <c r="BJ47" s="44"/>
      <c r="BK47" s="38"/>
      <c r="BL47" s="38"/>
      <c r="BM47" s="39"/>
      <c r="BN47" s="44"/>
      <c r="BO47" s="38"/>
      <c r="BP47" s="38"/>
      <c r="BQ47" s="38"/>
      <c r="BR47" s="39"/>
      <c r="BS47" s="116"/>
      <c r="BT47" s="139">
        <f>SUM(H47:BS47)</f>
        <v>1132.93</v>
      </c>
      <c r="BU47" s="124">
        <f t="shared" si="0"/>
        <v>1132.93</v>
      </c>
      <c r="BV47" s="124">
        <f t="shared" si="1"/>
        <v>0</v>
      </c>
    </row>
    <row r="48" spans="1:74" s="8" customFormat="1" ht="18" customHeight="1" thickBot="1">
      <c r="A48" s="2" t="s">
        <v>144</v>
      </c>
      <c r="B48" s="203" t="s">
        <v>85</v>
      </c>
      <c r="C48" s="204"/>
      <c r="D48" s="205"/>
      <c r="E48" s="22" t="s">
        <v>184</v>
      </c>
      <c r="F48" s="12" t="s">
        <v>185</v>
      </c>
      <c r="G48" s="124">
        <f>SUM(H48:BS48)</f>
        <v>45175.09</v>
      </c>
      <c r="H48" s="43"/>
      <c r="I48" s="45"/>
      <c r="J48" s="43"/>
      <c r="K48" s="38"/>
      <c r="L48" s="38"/>
      <c r="M48" s="45"/>
      <c r="N48" s="43"/>
      <c r="O48" s="38"/>
      <c r="P48" s="31"/>
      <c r="Q48" s="37"/>
      <c r="R48" s="30"/>
      <c r="S48" s="31"/>
      <c r="T48" s="38"/>
      <c r="U48" s="38"/>
      <c r="V48" s="39"/>
      <c r="W48" s="54">
        <v>7529</v>
      </c>
      <c r="X48" s="41">
        <v>7529</v>
      </c>
      <c r="Y48" s="41">
        <v>7529</v>
      </c>
      <c r="Z48" s="53">
        <v>7529</v>
      </c>
      <c r="AA48" s="54">
        <v>7529</v>
      </c>
      <c r="AB48" s="41">
        <v>7530.09</v>
      </c>
      <c r="AC48" s="68"/>
      <c r="AD48" s="68"/>
      <c r="AE48" s="70"/>
      <c r="AF48" s="30"/>
      <c r="AG48" s="31"/>
      <c r="AH48" s="31"/>
      <c r="AI48" s="32"/>
      <c r="AJ48" s="36"/>
      <c r="AK48" s="31"/>
      <c r="AL48" s="38"/>
      <c r="AM48" s="37"/>
      <c r="AN48" s="43"/>
      <c r="AO48" s="38"/>
      <c r="AP48" s="38"/>
      <c r="AQ48" s="38"/>
      <c r="AR48" s="39"/>
      <c r="AS48" s="44"/>
      <c r="AT48" s="38"/>
      <c r="AU48" s="38"/>
      <c r="AV48" s="45"/>
      <c r="AW48" s="43"/>
      <c r="AX48" s="38"/>
      <c r="AY48" s="38"/>
      <c r="AZ48" s="39"/>
      <c r="BA48" s="44"/>
      <c r="BB48" s="38"/>
      <c r="BC48" s="38"/>
      <c r="BD48" s="38"/>
      <c r="BE48" s="45"/>
      <c r="BF48" s="104"/>
      <c r="BG48" s="71"/>
      <c r="BH48" s="71"/>
      <c r="BI48" s="90"/>
      <c r="BJ48" s="44"/>
      <c r="BK48" s="38"/>
      <c r="BL48" s="38"/>
      <c r="BM48" s="39"/>
      <c r="BN48" s="44"/>
      <c r="BO48" s="38"/>
      <c r="BP48" s="38"/>
      <c r="BQ48" s="38"/>
      <c r="BR48" s="39"/>
      <c r="BS48" s="116"/>
      <c r="BT48" s="139">
        <f>SUM(H48:BS48)</f>
        <v>45175.09</v>
      </c>
      <c r="BU48" s="124">
        <f t="shared" si="0"/>
        <v>45175.09</v>
      </c>
      <c r="BV48" s="124">
        <f t="shared" si="1"/>
        <v>0</v>
      </c>
    </row>
    <row r="49" spans="1:74" ht="15.75" thickBot="1">
      <c r="A49" s="23" t="s">
        <v>7</v>
      </c>
      <c r="B49" s="172" t="s">
        <v>237</v>
      </c>
      <c r="C49" s="173"/>
      <c r="D49" s="174"/>
      <c r="E49" s="22" t="s">
        <v>160</v>
      </c>
      <c r="F49" s="12" t="s">
        <v>245</v>
      </c>
      <c r="G49" s="122">
        <f>SUM(G50:G57)</f>
        <v>221914.37</v>
      </c>
      <c r="H49" s="57"/>
      <c r="I49" s="58"/>
      <c r="J49" s="57"/>
      <c r="K49" s="55"/>
      <c r="L49" s="55"/>
      <c r="M49" s="58"/>
      <c r="N49" s="57"/>
      <c r="O49" s="55"/>
      <c r="P49" s="55"/>
      <c r="Q49" s="58"/>
      <c r="R49" s="57"/>
      <c r="S49" s="55"/>
      <c r="T49" s="55"/>
      <c r="U49" s="55"/>
      <c r="V49" s="56"/>
      <c r="W49" s="59"/>
      <c r="X49" s="55"/>
      <c r="Y49" s="55"/>
      <c r="Z49" s="56"/>
      <c r="AA49" s="59"/>
      <c r="AB49" s="55"/>
      <c r="AC49" s="55"/>
      <c r="AD49" s="55"/>
      <c r="AE49" s="58"/>
      <c r="AF49" s="57"/>
      <c r="AG49" s="55"/>
      <c r="AH49" s="55"/>
      <c r="AI49" s="56"/>
      <c r="AJ49" s="59"/>
      <c r="AK49" s="55"/>
      <c r="AL49" s="55"/>
      <c r="AM49" s="58"/>
      <c r="AN49" s="57"/>
      <c r="AO49" s="55"/>
      <c r="AP49" s="55"/>
      <c r="AQ49" s="55"/>
      <c r="AR49" s="56"/>
      <c r="AS49" s="59"/>
      <c r="AT49" s="55"/>
      <c r="AU49" s="55"/>
      <c r="AV49" s="58"/>
      <c r="AW49" s="57"/>
      <c r="AX49" s="55"/>
      <c r="AY49" s="55"/>
      <c r="AZ49" s="56"/>
      <c r="BA49" s="59"/>
      <c r="BB49" s="55"/>
      <c r="BC49" s="55"/>
      <c r="BD49" s="55"/>
      <c r="BE49" s="58"/>
      <c r="BF49" s="108"/>
      <c r="BG49" s="79"/>
      <c r="BH49" s="79"/>
      <c r="BI49" s="80"/>
      <c r="BJ49" s="59"/>
      <c r="BK49" s="55"/>
      <c r="BL49" s="55"/>
      <c r="BM49" s="56"/>
      <c r="BN49" s="59"/>
      <c r="BO49" s="55"/>
      <c r="BP49" s="55"/>
      <c r="BQ49" s="55"/>
      <c r="BR49" s="56"/>
      <c r="BS49" s="119"/>
      <c r="BT49" s="137">
        <f>SUM(BT50:BT57)</f>
        <v>221914.37</v>
      </c>
      <c r="BU49" s="124">
        <f t="shared" si="0"/>
        <v>0</v>
      </c>
      <c r="BV49" s="124">
        <f t="shared" si="1"/>
        <v>0</v>
      </c>
    </row>
    <row r="50" spans="1:74" ht="18" customHeight="1" thickBot="1">
      <c r="A50" s="24" t="s">
        <v>21</v>
      </c>
      <c r="B50" s="181" t="s">
        <v>87</v>
      </c>
      <c r="C50" s="182"/>
      <c r="D50" s="183"/>
      <c r="E50" s="22" t="s">
        <v>186</v>
      </c>
      <c r="F50" s="12" t="s">
        <v>245</v>
      </c>
      <c r="G50" s="124">
        <f aca="true" t="shared" si="8" ref="G50:G57">SUM(H50:BS50)</f>
        <v>80630.97</v>
      </c>
      <c r="H50" s="43"/>
      <c r="I50" s="37"/>
      <c r="J50" s="30"/>
      <c r="K50" s="31"/>
      <c r="L50" s="31"/>
      <c r="M50" s="37"/>
      <c r="N50" s="30"/>
      <c r="O50" s="31"/>
      <c r="P50" s="31"/>
      <c r="Q50" s="37"/>
      <c r="R50" s="30"/>
      <c r="S50" s="31"/>
      <c r="T50" s="31"/>
      <c r="U50" s="31"/>
      <c r="V50" s="32"/>
      <c r="W50" s="36"/>
      <c r="X50" s="31"/>
      <c r="Y50" s="31"/>
      <c r="Z50" s="32"/>
      <c r="AA50" s="36"/>
      <c r="AB50" s="31"/>
      <c r="AC50" s="68"/>
      <c r="AD50" s="68"/>
      <c r="AE50" s="70"/>
      <c r="AF50" s="30"/>
      <c r="AG50" s="31"/>
      <c r="AH50" s="31"/>
      <c r="AI50" s="53">
        <v>7330</v>
      </c>
      <c r="AJ50" s="54">
        <v>7330</v>
      </c>
      <c r="AK50" s="41">
        <v>7330</v>
      </c>
      <c r="AL50" s="41">
        <v>7330</v>
      </c>
      <c r="AM50" s="42">
        <v>7330</v>
      </c>
      <c r="AN50" s="40">
        <v>7330</v>
      </c>
      <c r="AO50" s="41">
        <v>7330</v>
      </c>
      <c r="AP50" s="41">
        <v>7330</v>
      </c>
      <c r="AQ50" s="38"/>
      <c r="AR50" s="39"/>
      <c r="AS50" s="44"/>
      <c r="AT50" s="38"/>
      <c r="AU50" s="38"/>
      <c r="AV50" s="45"/>
      <c r="AW50" s="43"/>
      <c r="AX50" s="38"/>
      <c r="AY50" s="38"/>
      <c r="AZ50" s="39"/>
      <c r="BA50" s="44"/>
      <c r="BB50" s="38"/>
      <c r="BC50" s="38"/>
      <c r="BD50" s="38"/>
      <c r="BE50" s="45"/>
      <c r="BF50" s="104"/>
      <c r="BG50" s="71"/>
      <c r="BH50" s="71"/>
      <c r="BI50" s="90"/>
      <c r="BJ50" s="44"/>
      <c r="BK50" s="41">
        <v>7330</v>
      </c>
      <c r="BL50" s="41">
        <v>7330</v>
      </c>
      <c r="BM50" s="53">
        <v>7330.97</v>
      </c>
      <c r="BN50" s="36"/>
      <c r="BO50" s="31"/>
      <c r="BP50" s="38"/>
      <c r="BQ50" s="38"/>
      <c r="BR50" s="39"/>
      <c r="BS50" s="116"/>
      <c r="BT50" s="139">
        <f aca="true" t="shared" si="9" ref="BT50:BT58">SUM(H50:BS50)</f>
        <v>80630.97</v>
      </c>
      <c r="BU50" s="124">
        <f t="shared" si="0"/>
        <v>36650</v>
      </c>
      <c r="BV50" s="124">
        <f t="shared" si="1"/>
        <v>43980.97</v>
      </c>
    </row>
    <row r="51" spans="1:74" s="9" customFormat="1" ht="18" customHeight="1" thickBot="1">
      <c r="A51" s="24" t="s">
        <v>22</v>
      </c>
      <c r="B51" s="169" t="s">
        <v>88</v>
      </c>
      <c r="C51" s="170"/>
      <c r="D51" s="171"/>
      <c r="E51" s="22" t="s">
        <v>186</v>
      </c>
      <c r="F51" s="12" t="s">
        <v>245</v>
      </c>
      <c r="G51" s="124">
        <f t="shared" si="8"/>
        <v>32078.48</v>
      </c>
      <c r="H51" s="43"/>
      <c r="I51" s="37"/>
      <c r="J51" s="30"/>
      <c r="K51" s="31"/>
      <c r="L51" s="31"/>
      <c r="M51" s="37"/>
      <c r="N51" s="30"/>
      <c r="O51" s="31"/>
      <c r="P51" s="31"/>
      <c r="Q51" s="37"/>
      <c r="R51" s="30"/>
      <c r="S51" s="31"/>
      <c r="T51" s="31"/>
      <c r="U51" s="31"/>
      <c r="V51" s="32"/>
      <c r="W51" s="36"/>
      <c r="X51" s="31"/>
      <c r="Y51" s="31"/>
      <c r="Z51" s="32"/>
      <c r="AA51" s="36"/>
      <c r="AB51" s="31"/>
      <c r="AC51" s="68"/>
      <c r="AD51" s="68"/>
      <c r="AE51" s="70"/>
      <c r="AF51" s="30"/>
      <c r="AG51" s="31"/>
      <c r="AH51" s="31"/>
      <c r="AI51" s="53">
        <v>2916</v>
      </c>
      <c r="AJ51" s="54">
        <v>2916</v>
      </c>
      <c r="AK51" s="41">
        <v>2916</v>
      </c>
      <c r="AL51" s="41">
        <v>2916</v>
      </c>
      <c r="AM51" s="42">
        <v>2916</v>
      </c>
      <c r="AN51" s="40">
        <v>2916</v>
      </c>
      <c r="AO51" s="41">
        <v>2916</v>
      </c>
      <c r="AP51" s="41">
        <v>2916</v>
      </c>
      <c r="AQ51" s="31"/>
      <c r="AR51" s="32"/>
      <c r="AS51" s="36"/>
      <c r="AT51" s="31"/>
      <c r="AU51" s="31"/>
      <c r="AV51" s="45"/>
      <c r="AW51" s="43"/>
      <c r="AX51" s="38"/>
      <c r="AY51" s="38"/>
      <c r="AZ51" s="39"/>
      <c r="BA51" s="44"/>
      <c r="BB51" s="38"/>
      <c r="BC51" s="38"/>
      <c r="BD51" s="38"/>
      <c r="BE51" s="45"/>
      <c r="BF51" s="104"/>
      <c r="BG51" s="71"/>
      <c r="BH51" s="71"/>
      <c r="BI51" s="90"/>
      <c r="BJ51" s="44"/>
      <c r="BK51" s="41">
        <v>2916</v>
      </c>
      <c r="BL51" s="41">
        <v>2916</v>
      </c>
      <c r="BM51" s="53">
        <v>2918.48</v>
      </c>
      <c r="BN51" s="36"/>
      <c r="BO51" s="31"/>
      <c r="BP51" s="38"/>
      <c r="BQ51" s="38"/>
      <c r="BR51" s="39"/>
      <c r="BS51" s="116"/>
      <c r="BT51" s="139">
        <f t="shared" si="9"/>
        <v>32078.48</v>
      </c>
      <c r="BU51" s="124">
        <f t="shared" si="0"/>
        <v>14580</v>
      </c>
      <c r="BV51" s="124">
        <f t="shared" si="1"/>
        <v>17498.48</v>
      </c>
    </row>
    <row r="52" spans="1:74" s="9" customFormat="1" ht="18" customHeight="1" thickBot="1">
      <c r="A52" s="24" t="s">
        <v>23</v>
      </c>
      <c r="B52" s="169" t="s">
        <v>89</v>
      </c>
      <c r="C52" s="170"/>
      <c r="D52" s="171"/>
      <c r="E52" s="22" t="s">
        <v>186</v>
      </c>
      <c r="F52" s="12" t="s">
        <v>245</v>
      </c>
      <c r="G52" s="124">
        <f t="shared" si="8"/>
        <v>11613.16</v>
      </c>
      <c r="H52" s="43"/>
      <c r="I52" s="37"/>
      <c r="J52" s="30"/>
      <c r="K52" s="31"/>
      <c r="L52" s="31"/>
      <c r="M52" s="37"/>
      <c r="N52" s="30"/>
      <c r="O52" s="31"/>
      <c r="P52" s="31"/>
      <c r="Q52" s="37"/>
      <c r="R52" s="30"/>
      <c r="S52" s="31"/>
      <c r="T52" s="31"/>
      <c r="U52" s="31"/>
      <c r="V52" s="32"/>
      <c r="W52" s="36"/>
      <c r="X52" s="31"/>
      <c r="Y52" s="31"/>
      <c r="Z52" s="32"/>
      <c r="AA52" s="36"/>
      <c r="AB52" s="31"/>
      <c r="AC52" s="68"/>
      <c r="AD52" s="68"/>
      <c r="AE52" s="70"/>
      <c r="AF52" s="30"/>
      <c r="AG52" s="31"/>
      <c r="AH52" s="31"/>
      <c r="AI52" s="53">
        <v>1055</v>
      </c>
      <c r="AJ52" s="54">
        <v>1055</v>
      </c>
      <c r="AK52" s="41">
        <v>1055</v>
      </c>
      <c r="AL52" s="41">
        <v>1055</v>
      </c>
      <c r="AM52" s="42">
        <v>1055</v>
      </c>
      <c r="AN52" s="40">
        <v>1055</v>
      </c>
      <c r="AO52" s="41">
        <v>1055</v>
      </c>
      <c r="AP52" s="41">
        <v>1055</v>
      </c>
      <c r="AQ52" s="31"/>
      <c r="AR52" s="32"/>
      <c r="AS52" s="36"/>
      <c r="AT52" s="31"/>
      <c r="AU52" s="31"/>
      <c r="AV52" s="45"/>
      <c r="AW52" s="43"/>
      <c r="AX52" s="38"/>
      <c r="AY52" s="38"/>
      <c r="AZ52" s="39"/>
      <c r="BA52" s="44"/>
      <c r="BB52" s="38"/>
      <c r="BC52" s="38"/>
      <c r="BD52" s="38"/>
      <c r="BE52" s="45"/>
      <c r="BF52" s="104"/>
      <c r="BG52" s="71"/>
      <c r="BH52" s="71"/>
      <c r="BI52" s="90"/>
      <c r="BJ52" s="44"/>
      <c r="BK52" s="41">
        <v>1055</v>
      </c>
      <c r="BL52" s="41">
        <v>1055</v>
      </c>
      <c r="BM52" s="53">
        <v>1063.16</v>
      </c>
      <c r="BN52" s="36"/>
      <c r="BO52" s="31"/>
      <c r="BP52" s="38"/>
      <c r="BQ52" s="38"/>
      <c r="BR52" s="39"/>
      <c r="BS52" s="116"/>
      <c r="BT52" s="139">
        <f t="shared" si="9"/>
        <v>11613.16</v>
      </c>
      <c r="BU52" s="124">
        <f t="shared" si="0"/>
        <v>5275</v>
      </c>
      <c r="BV52" s="124">
        <f t="shared" si="1"/>
        <v>6338.16</v>
      </c>
    </row>
    <row r="53" spans="1:74" s="9" customFormat="1" ht="18" customHeight="1" thickBot="1">
      <c r="A53" s="24" t="s">
        <v>24</v>
      </c>
      <c r="B53" s="178" t="s">
        <v>90</v>
      </c>
      <c r="C53" s="179"/>
      <c r="D53" s="180"/>
      <c r="E53" s="22" t="s">
        <v>186</v>
      </c>
      <c r="F53" s="12" t="s">
        <v>245</v>
      </c>
      <c r="G53" s="124">
        <f t="shared" si="8"/>
        <v>15469.1</v>
      </c>
      <c r="H53" s="43"/>
      <c r="I53" s="37"/>
      <c r="J53" s="30"/>
      <c r="K53" s="31"/>
      <c r="L53" s="31"/>
      <c r="M53" s="37"/>
      <c r="N53" s="30"/>
      <c r="O53" s="31"/>
      <c r="P53" s="31"/>
      <c r="Q53" s="37"/>
      <c r="R53" s="30"/>
      <c r="S53" s="31"/>
      <c r="T53" s="31"/>
      <c r="U53" s="31"/>
      <c r="V53" s="32"/>
      <c r="W53" s="36"/>
      <c r="X53" s="31"/>
      <c r="Y53" s="31"/>
      <c r="Z53" s="32"/>
      <c r="AA53" s="36"/>
      <c r="AB53" s="31"/>
      <c r="AC53" s="68"/>
      <c r="AD53" s="68"/>
      <c r="AE53" s="70"/>
      <c r="AF53" s="30"/>
      <c r="AG53" s="31"/>
      <c r="AH53" s="31"/>
      <c r="AI53" s="53">
        <v>1406</v>
      </c>
      <c r="AJ53" s="54">
        <v>1406</v>
      </c>
      <c r="AK53" s="41">
        <v>1406</v>
      </c>
      <c r="AL53" s="41">
        <v>1406</v>
      </c>
      <c r="AM53" s="42">
        <v>1406</v>
      </c>
      <c r="AN53" s="40">
        <v>1406</v>
      </c>
      <c r="AO53" s="41">
        <v>1406</v>
      </c>
      <c r="AP53" s="41">
        <v>1406</v>
      </c>
      <c r="AQ53" s="38"/>
      <c r="AR53" s="39"/>
      <c r="AS53" s="44"/>
      <c r="AT53" s="38"/>
      <c r="AU53" s="38"/>
      <c r="AV53" s="45"/>
      <c r="AW53" s="43"/>
      <c r="AX53" s="38"/>
      <c r="AY53" s="38"/>
      <c r="AZ53" s="39"/>
      <c r="BA53" s="44"/>
      <c r="BB53" s="38"/>
      <c r="BC53" s="38"/>
      <c r="BD53" s="38"/>
      <c r="BE53" s="45"/>
      <c r="BF53" s="104"/>
      <c r="BG53" s="71"/>
      <c r="BH53" s="71"/>
      <c r="BI53" s="90"/>
      <c r="BJ53" s="36"/>
      <c r="BK53" s="41">
        <v>1406</v>
      </c>
      <c r="BL53" s="41">
        <v>1406</v>
      </c>
      <c r="BM53" s="53">
        <v>1409.1</v>
      </c>
      <c r="BN53" s="36"/>
      <c r="BO53" s="31"/>
      <c r="BP53" s="38"/>
      <c r="BQ53" s="38"/>
      <c r="BR53" s="39"/>
      <c r="BS53" s="116"/>
      <c r="BT53" s="139">
        <f t="shared" si="9"/>
        <v>15469.1</v>
      </c>
      <c r="BU53" s="124">
        <f t="shared" si="0"/>
        <v>7030</v>
      </c>
      <c r="BV53" s="124">
        <f t="shared" si="1"/>
        <v>8439.1</v>
      </c>
    </row>
    <row r="54" spans="1:74" s="9" customFormat="1" ht="18" customHeight="1" thickBot="1">
      <c r="A54" s="24" t="s">
        <v>47</v>
      </c>
      <c r="B54" s="169" t="s">
        <v>91</v>
      </c>
      <c r="C54" s="170"/>
      <c r="D54" s="171"/>
      <c r="E54" s="22" t="s">
        <v>186</v>
      </c>
      <c r="F54" s="12" t="s">
        <v>245</v>
      </c>
      <c r="G54" s="124">
        <f t="shared" si="8"/>
        <v>51164.82</v>
      </c>
      <c r="H54" s="43"/>
      <c r="I54" s="37"/>
      <c r="J54" s="30"/>
      <c r="K54" s="31"/>
      <c r="L54" s="31"/>
      <c r="M54" s="37"/>
      <c r="N54" s="30"/>
      <c r="O54" s="31"/>
      <c r="P54" s="31"/>
      <c r="Q54" s="37"/>
      <c r="R54" s="30"/>
      <c r="S54" s="31"/>
      <c r="T54" s="31"/>
      <c r="U54" s="31"/>
      <c r="V54" s="32"/>
      <c r="W54" s="36"/>
      <c r="X54" s="31"/>
      <c r="Y54" s="31"/>
      <c r="Z54" s="32"/>
      <c r="AA54" s="36"/>
      <c r="AB54" s="31"/>
      <c r="AC54" s="68"/>
      <c r="AD54" s="68"/>
      <c r="AE54" s="70"/>
      <c r="AF54" s="30"/>
      <c r="AG54" s="31"/>
      <c r="AH54" s="31"/>
      <c r="AI54" s="53">
        <v>4651</v>
      </c>
      <c r="AJ54" s="54">
        <v>4651</v>
      </c>
      <c r="AK54" s="41">
        <v>4651</v>
      </c>
      <c r="AL54" s="41">
        <v>4651</v>
      </c>
      <c r="AM54" s="42">
        <v>4651</v>
      </c>
      <c r="AN54" s="40">
        <v>4651</v>
      </c>
      <c r="AO54" s="41">
        <v>4651</v>
      </c>
      <c r="AP54" s="41">
        <v>4651</v>
      </c>
      <c r="AQ54" s="31"/>
      <c r="AR54" s="32"/>
      <c r="AS54" s="36"/>
      <c r="AT54" s="31"/>
      <c r="AU54" s="31"/>
      <c r="AV54" s="45"/>
      <c r="AW54" s="43"/>
      <c r="AX54" s="38"/>
      <c r="AY54" s="38"/>
      <c r="AZ54" s="39"/>
      <c r="BA54" s="44"/>
      <c r="BB54" s="38"/>
      <c r="BC54" s="38"/>
      <c r="BD54" s="38"/>
      <c r="BE54" s="45"/>
      <c r="BF54" s="104"/>
      <c r="BG54" s="71"/>
      <c r="BH54" s="71"/>
      <c r="BI54" s="90"/>
      <c r="BJ54" s="44"/>
      <c r="BK54" s="41">
        <v>4651</v>
      </c>
      <c r="BL54" s="41">
        <v>4651</v>
      </c>
      <c r="BM54" s="53">
        <v>4654.82</v>
      </c>
      <c r="BN54" s="36"/>
      <c r="BO54" s="31"/>
      <c r="BP54" s="38"/>
      <c r="BQ54" s="38"/>
      <c r="BR54" s="39"/>
      <c r="BS54" s="116"/>
      <c r="BT54" s="139">
        <f t="shared" si="9"/>
        <v>51164.82</v>
      </c>
      <c r="BU54" s="124">
        <f t="shared" si="0"/>
        <v>23255</v>
      </c>
      <c r="BV54" s="124">
        <f t="shared" si="1"/>
        <v>27909.82</v>
      </c>
    </row>
    <row r="55" spans="1:74" s="9" customFormat="1" ht="18" customHeight="1" thickBot="1">
      <c r="A55" s="24" t="s">
        <v>48</v>
      </c>
      <c r="B55" s="169" t="s">
        <v>92</v>
      </c>
      <c r="C55" s="170"/>
      <c r="D55" s="171"/>
      <c r="E55" s="22" t="s">
        <v>186</v>
      </c>
      <c r="F55" s="12" t="s">
        <v>187</v>
      </c>
      <c r="G55" s="124">
        <f t="shared" si="8"/>
        <v>8814.16</v>
      </c>
      <c r="H55" s="43"/>
      <c r="I55" s="37"/>
      <c r="J55" s="30"/>
      <c r="K55" s="31"/>
      <c r="L55" s="31"/>
      <c r="M55" s="37"/>
      <c r="N55" s="30"/>
      <c r="O55" s="31"/>
      <c r="P55" s="31"/>
      <c r="Q55" s="37"/>
      <c r="R55" s="30"/>
      <c r="S55" s="31"/>
      <c r="T55" s="31"/>
      <c r="U55" s="31"/>
      <c r="V55" s="32"/>
      <c r="W55" s="36"/>
      <c r="X55" s="31"/>
      <c r="Y55" s="31"/>
      <c r="Z55" s="32"/>
      <c r="AA55" s="36"/>
      <c r="AB55" s="31"/>
      <c r="AC55" s="68"/>
      <c r="AD55" s="68"/>
      <c r="AE55" s="70"/>
      <c r="AF55" s="30"/>
      <c r="AG55" s="31"/>
      <c r="AH55" s="31"/>
      <c r="AI55" s="53">
        <v>1101</v>
      </c>
      <c r="AJ55" s="54">
        <v>1101</v>
      </c>
      <c r="AK55" s="41">
        <v>1101</v>
      </c>
      <c r="AL55" s="41">
        <v>1101</v>
      </c>
      <c r="AM55" s="42">
        <v>1101</v>
      </c>
      <c r="AN55" s="40">
        <v>1101</v>
      </c>
      <c r="AO55" s="41">
        <v>1101</v>
      </c>
      <c r="AP55" s="41">
        <v>1107.16</v>
      </c>
      <c r="AQ55" s="31"/>
      <c r="AR55" s="32"/>
      <c r="AS55" s="36"/>
      <c r="AT55" s="31"/>
      <c r="AU55" s="31"/>
      <c r="AV55" s="45"/>
      <c r="AW55" s="43"/>
      <c r="AX55" s="38"/>
      <c r="AY55" s="38"/>
      <c r="AZ55" s="39"/>
      <c r="BA55" s="44"/>
      <c r="BB55" s="38"/>
      <c r="BC55" s="38"/>
      <c r="BD55" s="38"/>
      <c r="BE55" s="45"/>
      <c r="BF55" s="104"/>
      <c r="BG55" s="71"/>
      <c r="BH55" s="71"/>
      <c r="BI55" s="90"/>
      <c r="BJ55" s="44"/>
      <c r="BK55" s="38"/>
      <c r="BL55" s="38"/>
      <c r="BM55" s="39"/>
      <c r="BN55" s="44"/>
      <c r="BO55" s="38"/>
      <c r="BP55" s="38"/>
      <c r="BQ55" s="38"/>
      <c r="BR55" s="39"/>
      <c r="BS55" s="116"/>
      <c r="BT55" s="139">
        <f t="shared" si="9"/>
        <v>8814.16</v>
      </c>
      <c r="BU55" s="124">
        <f t="shared" si="0"/>
        <v>5505</v>
      </c>
      <c r="BV55" s="124">
        <f t="shared" si="1"/>
        <v>3309.16</v>
      </c>
    </row>
    <row r="56" spans="1:74" s="9" customFormat="1" ht="18" customHeight="1" thickBot="1">
      <c r="A56" s="24" t="s">
        <v>49</v>
      </c>
      <c r="B56" s="169" t="s">
        <v>93</v>
      </c>
      <c r="C56" s="170"/>
      <c r="D56" s="171"/>
      <c r="E56" s="22" t="s">
        <v>186</v>
      </c>
      <c r="F56" s="12" t="s">
        <v>187</v>
      </c>
      <c r="G56" s="124">
        <f t="shared" si="8"/>
        <v>6884.08</v>
      </c>
      <c r="H56" s="43"/>
      <c r="I56" s="37"/>
      <c r="J56" s="30"/>
      <c r="K56" s="31"/>
      <c r="L56" s="31"/>
      <c r="M56" s="37"/>
      <c r="N56" s="30"/>
      <c r="O56" s="31"/>
      <c r="P56" s="31"/>
      <c r="Q56" s="37"/>
      <c r="R56" s="30"/>
      <c r="S56" s="31"/>
      <c r="T56" s="31"/>
      <c r="U56" s="31"/>
      <c r="V56" s="32"/>
      <c r="W56" s="36"/>
      <c r="X56" s="31"/>
      <c r="Y56" s="31"/>
      <c r="Z56" s="32"/>
      <c r="AA56" s="36"/>
      <c r="AB56" s="31"/>
      <c r="AC56" s="68"/>
      <c r="AD56" s="68"/>
      <c r="AE56" s="70"/>
      <c r="AF56" s="30"/>
      <c r="AG56" s="31"/>
      <c r="AH56" s="31"/>
      <c r="AI56" s="53">
        <v>860</v>
      </c>
      <c r="AJ56" s="54">
        <v>860</v>
      </c>
      <c r="AK56" s="41">
        <v>860</v>
      </c>
      <c r="AL56" s="41">
        <v>860</v>
      </c>
      <c r="AM56" s="42">
        <v>860</v>
      </c>
      <c r="AN56" s="40">
        <v>860</v>
      </c>
      <c r="AO56" s="41">
        <v>860</v>
      </c>
      <c r="AP56" s="41">
        <v>864.08</v>
      </c>
      <c r="AQ56" s="31"/>
      <c r="AR56" s="32"/>
      <c r="AS56" s="36"/>
      <c r="AT56" s="31"/>
      <c r="AU56" s="31"/>
      <c r="AV56" s="45"/>
      <c r="AW56" s="43"/>
      <c r="AX56" s="38"/>
      <c r="AY56" s="38"/>
      <c r="AZ56" s="39"/>
      <c r="BA56" s="44"/>
      <c r="BB56" s="38"/>
      <c r="BC56" s="38"/>
      <c r="BD56" s="38"/>
      <c r="BE56" s="45"/>
      <c r="BF56" s="104"/>
      <c r="BG56" s="71"/>
      <c r="BH56" s="71"/>
      <c r="BI56" s="90"/>
      <c r="BJ56" s="44"/>
      <c r="BK56" s="38"/>
      <c r="BL56" s="38"/>
      <c r="BM56" s="39"/>
      <c r="BN56" s="44"/>
      <c r="BO56" s="38"/>
      <c r="BP56" s="38"/>
      <c r="BQ56" s="38"/>
      <c r="BR56" s="39"/>
      <c r="BS56" s="116"/>
      <c r="BT56" s="139">
        <f t="shared" si="9"/>
        <v>6884.08</v>
      </c>
      <c r="BU56" s="124">
        <f t="shared" si="0"/>
        <v>4300</v>
      </c>
      <c r="BV56" s="124">
        <f t="shared" si="1"/>
        <v>2584.08</v>
      </c>
    </row>
    <row r="57" spans="1:74" s="9" customFormat="1" ht="18" customHeight="1" thickBot="1">
      <c r="A57" s="24" t="s">
        <v>50</v>
      </c>
      <c r="B57" s="197" t="s">
        <v>94</v>
      </c>
      <c r="C57" s="198"/>
      <c r="D57" s="199"/>
      <c r="E57" s="22" t="s">
        <v>160</v>
      </c>
      <c r="F57" s="12" t="s">
        <v>188</v>
      </c>
      <c r="G57" s="124">
        <f t="shared" si="8"/>
        <v>15259.6</v>
      </c>
      <c r="H57" s="43"/>
      <c r="I57" s="37"/>
      <c r="J57" s="30"/>
      <c r="K57" s="31"/>
      <c r="L57" s="31"/>
      <c r="M57" s="37"/>
      <c r="N57" s="30"/>
      <c r="O57" s="31"/>
      <c r="P57" s="31"/>
      <c r="Q57" s="37"/>
      <c r="R57" s="30"/>
      <c r="S57" s="31"/>
      <c r="T57" s="31"/>
      <c r="U57" s="31"/>
      <c r="V57" s="32"/>
      <c r="W57" s="36"/>
      <c r="X57" s="31"/>
      <c r="Y57" s="31"/>
      <c r="Z57" s="32"/>
      <c r="AA57" s="36"/>
      <c r="AB57" s="31"/>
      <c r="AC57" s="41">
        <v>5086</v>
      </c>
      <c r="AD57" s="41">
        <v>5086</v>
      </c>
      <c r="AE57" s="42">
        <v>5087.6</v>
      </c>
      <c r="AF57" s="30"/>
      <c r="AG57" s="31"/>
      <c r="AH57" s="31"/>
      <c r="AI57" s="32"/>
      <c r="AJ57" s="44"/>
      <c r="AK57" s="38"/>
      <c r="AL57" s="38"/>
      <c r="AM57" s="45"/>
      <c r="AN57" s="43"/>
      <c r="AO57" s="38"/>
      <c r="AP57" s="38"/>
      <c r="AQ57" s="38"/>
      <c r="AR57" s="39"/>
      <c r="AS57" s="44"/>
      <c r="AT57" s="38"/>
      <c r="AU57" s="38"/>
      <c r="AV57" s="45"/>
      <c r="AW57" s="43"/>
      <c r="AX57" s="38"/>
      <c r="AY57" s="38"/>
      <c r="AZ57" s="39"/>
      <c r="BA57" s="44"/>
      <c r="BB57" s="38"/>
      <c r="BC57" s="38"/>
      <c r="BD57" s="38"/>
      <c r="BE57" s="45"/>
      <c r="BF57" s="104"/>
      <c r="BG57" s="71"/>
      <c r="BH57" s="71"/>
      <c r="BI57" s="90"/>
      <c r="BJ57" s="44"/>
      <c r="BK57" s="38"/>
      <c r="BL57" s="38"/>
      <c r="BM57" s="39"/>
      <c r="BN57" s="44"/>
      <c r="BO57" s="38"/>
      <c r="BP57" s="38"/>
      <c r="BQ57" s="38"/>
      <c r="BR57" s="39"/>
      <c r="BS57" s="116"/>
      <c r="BT57" s="139">
        <f t="shared" si="9"/>
        <v>15259.6</v>
      </c>
      <c r="BU57" s="124">
        <f t="shared" si="0"/>
        <v>15259.6</v>
      </c>
      <c r="BV57" s="124">
        <f t="shared" si="1"/>
        <v>0</v>
      </c>
    </row>
    <row r="58" spans="1:74" ht="15.75" thickBot="1">
      <c r="A58" s="10" t="s">
        <v>8</v>
      </c>
      <c r="B58" s="172" t="s">
        <v>238</v>
      </c>
      <c r="C58" s="173"/>
      <c r="D58" s="174"/>
      <c r="E58" s="11" t="s">
        <v>186</v>
      </c>
      <c r="F58" s="12" t="s">
        <v>246</v>
      </c>
      <c r="G58" s="122">
        <f>SUM(H58:BS58)</f>
        <v>47913.54</v>
      </c>
      <c r="H58" s="57"/>
      <c r="I58" s="58"/>
      <c r="J58" s="57"/>
      <c r="K58" s="55"/>
      <c r="L58" s="55"/>
      <c r="M58" s="58"/>
      <c r="N58" s="57"/>
      <c r="O58" s="55"/>
      <c r="P58" s="55"/>
      <c r="Q58" s="58"/>
      <c r="R58" s="57"/>
      <c r="S58" s="55"/>
      <c r="T58" s="55"/>
      <c r="U58" s="55"/>
      <c r="V58" s="56"/>
      <c r="W58" s="59"/>
      <c r="X58" s="55"/>
      <c r="Y58" s="55"/>
      <c r="Z58" s="56"/>
      <c r="AA58" s="59"/>
      <c r="AB58" s="55"/>
      <c r="AC58" s="55"/>
      <c r="AD58" s="55"/>
      <c r="AE58" s="58"/>
      <c r="AF58" s="57"/>
      <c r="AG58" s="55"/>
      <c r="AH58" s="55"/>
      <c r="AI58" s="53">
        <v>4355</v>
      </c>
      <c r="AJ58" s="54">
        <v>4355</v>
      </c>
      <c r="AK58" s="41">
        <v>4355</v>
      </c>
      <c r="AL58" s="41">
        <v>4355</v>
      </c>
      <c r="AM58" s="42">
        <v>4355</v>
      </c>
      <c r="AN58" s="40">
        <v>4355</v>
      </c>
      <c r="AO58" s="41">
        <v>4355</v>
      </c>
      <c r="AP58" s="41">
        <v>4355</v>
      </c>
      <c r="AQ58" s="55"/>
      <c r="AR58" s="56"/>
      <c r="AS58" s="59"/>
      <c r="AT58" s="55"/>
      <c r="AU58" s="55"/>
      <c r="AV58" s="58"/>
      <c r="AW58" s="57"/>
      <c r="AX58" s="55"/>
      <c r="AY58" s="55"/>
      <c r="AZ58" s="56"/>
      <c r="BA58" s="59"/>
      <c r="BB58" s="55"/>
      <c r="BC58" s="55"/>
      <c r="BD58" s="55"/>
      <c r="BE58" s="58"/>
      <c r="BF58" s="108"/>
      <c r="BG58" s="79"/>
      <c r="BH58" s="79"/>
      <c r="BI58" s="80"/>
      <c r="BJ58" s="59"/>
      <c r="BK58" s="41">
        <v>4355</v>
      </c>
      <c r="BL58" s="41">
        <v>4355</v>
      </c>
      <c r="BM58" s="53">
        <v>4363.54</v>
      </c>
      <c r="BN58" s="59"/>
      <c r="BO58" s="55"/>
      <c r="BP58" s="55"/>
      <c r="BQ58" s="55"/>
      <c r="BR58" s="56"/>
      <c r="BS58" s="119"/>
      <c r="BT58" s="137">
        <f t="shared" si="9"/>
        <v>47913.54</v>
      </c>
      <c r="BU58" s="124">
        <f t="shared" si="0"/>
        <v>21775</v>
      </c>
      <c r="BV58" s="124">
        <f t="shared" si="1"/>
        <v>26138.54</v>
      </c>
    </row>
    <row r="59" spans="1:74" ht="15.75" thickBot="1">
      <c r="A59" s="23" t="s">
        <v>125</v>
      </c>
      <c r="B59" s="172" t="s">
        <v>239</v>
      </c>
      <c r="C59" s="173"/>
      <c r="D59" s="174"/>
      <c r="E59" s="22" t="s">
        <v>223</v>
      </c>
      <c r="F59" s="12" t="s">
        <v>181</v>
      </c>
      <c r="G59" s="122">
        <f>SUM(G60:G64)</f>
        <v>633836.73</v>
      </c>
      <c r="H59" s="57"/>
      <c r="I59" s="58"/>
      <c r="J59" s="57"/>
      <c r="K59" s="55"/>
      <c r="L59" s="55"/>
      <c r="M59" s="58"/>
      <c r="N59" s="57"/>
      <c r="O59" s="55"/>
      <c r="P59" s="55"/>
      <c r="Q59" s="58"/>
      <c r="R59" s="57"/>
      <c r="S59" s="55"/>
      <c r="T59" s="55"/>
      <c r="U59" s="55"/>
      <c r="V59" s="56"/>
      <c r="W59" s="59"/>
      <c r="X59" s="55"/>
      <c r="Y59" s="55"/>
      <c r="Z59" s="56"/>
      <c r="AA59" s="59"/>
      <c r="AB59" s="55"/>
      <c r="AC59" s="55"/>
      <c r="AD59" s="55"/>
      <c r="AE59" s="58"/>
      <c r="AF59" s="57"/>
      <c r="AG59" s="55"/>
      <c r="AH59" s="55"/>
      <c r="AI59" s="56"/>
      <c r="AJ59" s="59"/>
      <c r="AK59" s="55"/>
      <c r="AL59" s="55"/>
      <c r="AM59" s="58"/>
      <c r="AN59" s="57"/>
      <c r="AO59" s="55"/>
      <c r="AP59" s="55"/>
      <c r="AQ59" s="55"/>
      <c r="AR59" s="56"/>
      <c r="AS59" s="59"/>
      <c r="AT59" s="55"/>
      <c r="AU59" s="55"/>
      <c r="AV59" s="58"/>
      <c r="AW59" s="57"/>
      <c r="AX59" s="55"/>
      <c r="AY59" s="55"/>
      <c r="AZ59" s="56"/>
      <c r="BA59" s="59"/>
      <c r="BB59" s="55"/>
      <c r="BC59" s="55"/>
      <c r="BD59" s="55"/>
      <c r="BE59" s="58"/>
      <c r="BF59" s="108"/>
      <c r="BG59" s="79"/>
      <c r="BH59" s="79"/>
      <c r="BI59" s="80"/>
      <c r="BJ59" s="59"/>
      <c r="BK59" s="55"/>
      <c r="BL59" s="55"/>
      <c r="BM59" s="56"/>
      <c r="BN59" s="59"/>
      <c r="BO59" s="55"/>
      <c r="BP59" s="55"/>
      <c r="BQ59" s="55"/>
      <c r="BR59" s="56"/>
      <c r="BS59" s="119"/>
      <c r="BT59" s="137">
        <f>SUM(BT60:BT64)</f>
        <v>633836.73</v>
      </c>
      <c r="BU59" s="124">
        <f t="shared" si="0"/>
        <v>0</v>
      </c>
      <c r="BV59" s="124">
        <f t="shared" si="1"/>
        <v>0</v>
      </c>
    </row>
    <row r="60" spans="1:74" ht="18" customHeight="1" thickBot="1">
      <c r="A60" s="25" t="s">
        <v>248</v>
      </c>
      <c r="B60" s="181" t="s">
        <v>95</v>
      </c>
      <c r="C60" s="182"/>
      <c r="D60" s="183"/>
      <c r="E60" s="22" t="s">
        <v>223</v>
      </c>
      <c r="F60" s="12" t="s">
        <v>245</v>
      </c>
      <c r="G60" s="124">
        <f aca="true" t="shared" si="10" ref="G60:G65">SUM(H60:BS60)</f>
        <v>345089.43</v>
      </c>
      <c r="H60" s="43"/>
      <c r="I60" s="45"/>
      <c r="J60" s="43"/>
      <c r="K60" s="38"/>
      <c r="L60" s="38"/>
      <c r="M60" s="37"/>
      <c r="N60" s="30"/>
      <c r="O60" s="31"/>
      <c r="P60" s="31"/>
      <c r="Q60" s="37"/>
      <c r="R60" s="30"/>
      <c r="S60" s="31"/>
      <c r="T60" s="31"/>
      <c r="U60" s="31"/>
      <c r="V60" s="32"/>
      <c r="W60" s="36"/>
      <c r="X60" s="31"/>
      <c r="Y60" s="31"/>
      <c r="Z60" s="32"/>
      <c r="AA60" s="36"/>
      <c r="AB60" s="31"/>
      <c r="AC60" s="31"/>
      <c r="AD60" s="31"/>
      <c r="AE60" s="37"/>
      <c r="AF60" s="30"/>
      <c r="AG60" s="31"/>
      <c r="AH60" s="31"/>
      <c r="AI60" s="32"/>
      <c r="AJ60" s="44"/>
      <c r="AK60" s="38"/>
      <c r="AL60" s="38"/>
      <c r="AM60" s="45"/>
      <c r="AN60" s="43"/>
      <c r="AO60" s="38"/>
      <c r="AP60" s="38"/>
      <c r="AQ60" s="38"/>
      <c r="AR60" s="39"/>
      <c r="AS60" s="44"/>
      <c r="AT60" s="38"/>
      <c r="AU60" s="38"/>
      <c r="AV60" s="45"/>
      <c r="AW60" s="43"/>
      <c r="AX60" s="38"/>
      <c r="AY60" s="41">
        <v>23005</v>
      </c>
      <c r="AZ60" s="53">
        <v>23005</v>
      </c>
      <c r="BA60" s="54">
        <v>23005</v>
      </c>
      <c r="BB60" s="41">
        <v>23005</v>
      </c>
      <c r="BC60" s="41">
        <v>23005</v>
      </c>
      <c r="BD60" s="41">
        <v>23005</v>
      </c>
      <c r="BE60" s="42">
        <v>23005</v>
      </c>
      <c r="BF60" s="51">
        <v>23005</v>
      </c>
      <c r="BG60" s="52">
        <v>23005</v>
      </c>
      <c r="BH60" s="52">
        <v>23005</v>
      </c>
      <c r="BI60" s="81">
        <v>23005</v>
      </c>
      <c r="BJ60" s="54">
        <v>23005</v>
      </c>
      <c r="BK60" s="41">
        <v>23005</v>
      </c>
      <c r="BL60" s="41">
        <v>23005</v>
      </c>
      <c r="BM60" s="53">
        <v>23019.43</v>
      </c>
      <c r="BN60" s="44"/>
      <c r="BO60" s="38"/>
      <c r="BP60" s="38"/>
      <c r="BQ60" s="38"/>
      <c r="BR60" s="39"/>
      <c r="BS60" s="116"/>
      <c r="BT60" s="139">
        <f>SUM(H60:BS60)</f>
        <v>345089.43</v>
      </c>
      <c r="BU60" s="124">
        <f t="shared" si="0"/>
        <v>0</v>
      </c>
      <c r="BV60" s="124">
        <f t="shared" si="1"/>
        <v>345089.43</v>
      </c>
    </row>
    <row r="61" spans="1:74" s="8" customFormat="1" ht="18" customHeight="1" thickBot="1">
      <c r="A61" s="25" t="s">
        <v>249</v>
      </c>
      <c r="B61" s="169" t="s">
        <v>96</v>
      </c>
      <c r="C61" s="170"/>
      <c r="D61" s="171"/>
      <c r="E61" s="22" t="s">
        <v>223</v>
      </c>
      <c r="F61" s="12" t="s">
        <v>245</v>
      </c>
      <c r="G61" s="124">
        <f t="shared" si="10"/>
        <v>113265.44</v>
      </c>
      <c r="H61" s="43"/>
      <c r="I61" s="45"/>
      <c r="J61" s="43"/>
      <c r="K61" s="38"/>
      <c r="L61" s="38"/>
      <c r="M61" s="37"/>
      <c r="N61" s="30"/>
      <c r="O61" s="31"/>
      <c r="P61" s="31"/>
      <c r="Q61" s="37"/>
      <c r="R61" s="30"/>
      <c r="S61" s="31"/>
      <c r="T61" s="31"/>
      <c r="U61" s="31"/>
      <c r="V61" s="32"/>
      <c r="W61" s="36"/>
      <c r="X61" s="31"/>
      <c r="Y61" s="31"/>
      <c r="Z61" s="32"/>
      <c r="AA61" s="36"/>
      <c r="AB61" s="31"/>
      <c r="AC61" s="31"/>
      <c r="AD61" s="31"/>
      <c r="AE61" s="37"/>
      <c r="AF61" s="30"/>
      <c r="AG61" s="31"/>
      <c r="AH61" s="31"/>
      <c r="AI61" s="32"/>
      <c r="AJ61" s="44"/>
      <c r="AK61" s="38"/>
      <c r="AL61" s="38"/>
      <c r="AM61" s="45"/>
      <c r="AN61" s="43"/>
      <c r="AO61" s="38"/>
      <c r="AP61" s="38"/>
      <c r="AQ61" s="38"/>
      <c r="AR61" s="39"/>
      <c r="AS61" s="44"/>
      <c r="AT61" s="38"/>
      <c r="AU61" s="38"/>
      <c r="AV61" s="45"/>
      <c r="AW61" s="43"/>
      <c r="AX61" s="38"/>
      <c r="AY61" s="41">
        <v>7551</v>
      </c>
      <c r="AZ61" s="53">
        <v>7551</v>
      </c>
      <c r="BA61" s="54">
        <v>7551</v>
      </c>
      <c r="BB61" s="41">
        <v>7551</v>
      </c>
      <c r="BC61" s="41">
        <v>7551</v>
      </c>
      <c r="BD61" s="41">
        <v>7551</v>
      </c>
      <c r="BE61" s="42">
        <v>7551</v>
      </c>
      <c r="BF61" s="51">
        <v>7551</v>
      </c>
      <c r="BG61" s="52">
        <v>7551</v>
      </c>
      <c r="BH61" s="52">
        <v>7551</v>
      </c>
      <c r="BI61" s="81">
        <v>7551</v>
      </c>
      <c r="BJ61" s="54">
        <v>7551</v>
      </c>
      <c r="BK61" s="41">
        <v>7551</v>
      </c>
      <c r="BL61" s="41">
        <v>7551</v>
      </c>
      <c r="BM61" s="53">
        <v>7551.44</v>
      </c>
      <c r="BN61" s="44"/>
      <c r="BO61" s="38"/>
      <c r="BP61" s="38"/>
      <c r="BQ61" s="38"/>
      <c r="BR61" s="39"/>
      <c r="BS61" s="116"/>
      <c r="BT61" s="139">
        <f>SUM(H61:BS61)</f>
        <v>113265.44</v>
      </c>
      <c r="BU61" s="124">
        <f t="shared" si="0"/>
        <v>0</v>
      </c>
      <c r="BV61" s="124">
        <f t="shared" si="1"/>
        <v>113265.44</v>
      </c>
    </row>
    <row r="62" spans="1:74" s="8" customFormat="1" ht="18" customHeight="1" thickBot="1">
      <c r="A62" s="25" t="s">
        <v>250</v>
      </c>
      <c r="B62" s="169" t="s">
        <v>97</v>
      </c>
      <c r="C62" s="170"/>
      <c r="D62" s="171"/>
      <c r="E62" s="22" t="s">
        <v>223</v>
      </c>
      <c r="F62" s="12" t="s">
        <v>245</v>
      </c>
      <c r="G62" s="124">
        <f t="shared" si="10"/>
        <v>139481.86</v>
      </c>
      <c r="H62" s="43"/>
      <c r="I62" s="45"/>
      <c r="J62" s="43"/>
      <c r="K62" s="38"/>
      <c r="L62" s="38"/>
      <c r="M62" s="37"/>
      <c r="N62" s="30"/>
      <c r="O62" s="31"/>
      <c r="P62" s="31"/>
      <c r="Q62" s="37"/>
      <c r="R62" s="30"/>
      <c r="S62" s="31"/>
      <c r="T62" s="31"/>
      <c r="U62" s="31"/>
      <c r="V62" s="32"/>
      <c r="W62" s="36"/>
      <c r="X62" s="31"/>
      <c r="Y62" s="31"/>
      <c r="Z62" s="32"/>
      <c r="AA62" s="36"/>
      <c r="AB62" s="31"/>
      <c r="AC62" s="31"/>
      <c r="AD62" s="31"/>
      <c r="AE62" s="37"/>
      <c r="AF62" s="30"/>
      <c r="AG62" s="31"/>
      <c r="AH62" s="31"/>
      <c r="AI62" s="32"/>
      <c r="AJ62" s="44"/>
      <c r="AK62" s="38"/>
      <c r="AL62" s="38"/>
      <c r="AM62" s="45"/>
      <c r="AN62" s="43"/>
      <c r="AO62" s="38"/>
      <c r="AP62" s="38"/>
      <c r="AQ62" s="38"/>
      <c r="AR62" s="39"/>
      <c r="AS62" s="44"/>
      <c r="AT62" s="38"/>
      <c r="AU62" s="38"/>
      <c r="AV62" s="45"/>
      <c r="AW62" s="43"/>
      <c r="AX62" s="38"/>
      <c r="AY62" s="41">
        <v>9298</v>
      </c>
      <c r="AZ62" s="53">
        <v>9298</v>
      </c>
      <c r="BA62" s="54">
        <v>9298</v>
      </c>
      <c r="BB62" s="41">
        <v>9298</v>
      </c>
      <c r="BC62" s="41">
        <v>9298</v>
      </c>
      <c r="BD62" s="41">
        <v>9298</v>
      </c>
      <c r="BE62" s="42">
        <v>9298</v>
      </c>
      <c r="BF62" s="51">
        <v>9298</v>
      </c>
      <c r="BG62" s="52">
        <v>9298</v>
      </c>
      <c r="BH62" s="52">
        <v>9298</v>
      </c>
      <c r="BI62" s="81">
        <v>9298</v>
      </c>
      <c r="BJ62" s="54">
        <v>9298</v>
      </c>
      <c r="BK62" s="41">
        <v>9298</v>
      </c>
      <c r="BL62" s="41">
        <v>9298</v>
      </c>
      <c r="BM62" s="53">
        <f>9298+11.86</f>
        <v>9309.86</v>
      </c>
      <c r="BN62" s="44"/>
      <c r="BO62" s="38"/>
      <c r="BP62" s="38"/>
      <c r="BQ62" s="38"/>
      <c r="BR62" s="39"/>
      <c r="BS62" s="116"/>
      <c r="BT62" s="139">
        <f>SUM(H62:BS62)</f>
        <v>139481.86</v>
      </c>
      <c r="BU62" s="124">
        <f t="shared" si="0"/>
        <v>0</v>
      </c>
      <c r="BV62" s="124">
        <f t="shared" si="1"/>
        <v>139481.86</v>
      </c>
    </row>
    <row r="63" spans="1:74" s="8" customFormat="1" ht="18" customHeight="1" thickBot="1">
      <c r="A63" s="25" t="s">
        <v>251</v>
      </c>
      <c r="B63" s="169" t="s">
        <v>98</v>
      </c>
      <c r="C63" s="170"/>
      <c r="D63" s="171"/>
      <c r="E63" s="22" t="s">
        <v>247</v>
      </c>
      <c r="F63" s="12" t="s">
        <v>181</v>
      </c>
      <c r="G63" s="124">
        <f t="shared" si="10"/>
        <v>21000</v>
      </c>
      <c r="H63" s="43"/>
      <c r="I63" s="45"/>
      <c r="J63" s="43"/>
      <c r="K63" s="38"/>
      <c r="L63" s="38"/>
      <c r="M63" s="37"/>
      <c r="N63" s="30"/>
      <c r="O63" s="31"/>
      <c r="P63" s="31"/>
      <c r="Q63" s="37"/>
      <c r="R63" s="30"/>
      <c r="S63" s="31"/>
      <c r="T63" s="31"/>
      <c r="U63" s="31"/>
      <c r="V63" s="32"/>
      <c r="W63" s="36"/>
      <c r="X63" s="31"/>
      <c r="Y63" s="31"/>
      <c r="Z63" s="32"/>
      <c r="AA63" s="36"/>
      <c r="AB63" s="31"/>
      <c r="AC63" s="31"/>
      <c r="AD63" s="31"/>
      <c r="AE63" s="37"/>
      <c r="AF63" s="30"/>
      <c r="AG63" s="31"/>
      <c r="AH63" s="31"/>
      <c r="AI63" s="32"/>
      <c r="AJ63" s="44"/>
      <c r="AK63" s="38"/>
      <c r="AL63" s="38"/>
      <c r="AM63" s="45"/>
      <c r="AN63" s="43"/>
      <c r="AO63" s="38"/>
      <c r="AP63" s="38"/>
      <c r="AQ63" s="38"/>
      <c r="AR63" s="39"/>
      <c r="AS63" s="44"/>
      <c r="AT63" s="38"/>
      <c r="AU63" s="38"/>
      <c r="AV63" s="45"/>
      <c r="AW63" s="43"/>
      <c r="AX63" s="38"/>
      <c r="AY63" s="38"/>
      <c r="AZ63" s="39"/>
      <c r="BA63" s="44"/>
      <c r="BB63" s="38"/>
      <c r="BC63" s="38"/>
      <c r="BD63" s="38"/>
      <c r="BE63" s="45"/>
      <c r="BF63" s="104"/>
      <c r="BG63" s="71"/>
      <c r="BH63" s="71"/>
      <c r="BI63" s="90"/>
      <c r="BJ63" s="44"/>
      <c r="BK63" s="38"/>
      <c r="BL63" s="38"/>
      <c r="BM63" s="39"/>
      <c r="BN63" s="54">
        <v>10500</v>
      </c>
      <c r="BO63" s="41">
        <v>10500</v>
      </c>
      <c r="BP63" s="31"/>
      <c r="BQ63" s="38"/>
      <c r="BR63" s="39"/>
      <c r="BS63" s="116"/>
      <c r="BT63" s="139">
        <f>SUM(H63:BS63)</f>
        <v>21000</v>
      </c>
      <c r="BU63" s="124">
        <f t="shared" si="0"/>
        <v>0</v>
      </c>
      <c r="BV63" s="124">
        <f t="shared" si="1"/>
        <v>21000</v>
      </c>
    </row>
    <row r="64" spans="1:74" s="8" customFormat="1" ht="18" customHeight="1" thickBot="1">
      <c r="A64" s="25" t="s">
        <v>252</v>
      </c>
      <c r="B64" s="200" t="s">
        <v>99</v>
      </c>
      <c r="C64" s="201"/>
      <c r="D64" s="202"/>
      <c r="E64" s="22" t="s">
        <v>247</v>
      </c>
      <c r="F64" s="12" t="s">
        <v>181</v>
      </c>
      <c r="G64" s="126">
        <f t="shared" si="10"/>
        <v>15000</v>
      </c>
      <c r="H64" s="72"/>
      <c r="I64" s="74"/>
      <c r="J64" s="72"/>
      <c r="K64" s="73"/>
      <c r="L64" s="73"/>
      <c r="M64" s="98"/>
      <c r="N64" s="60"/>
      <c r="O64" s="61"/>
      <c r="P64" s="61"/>
      <c r="Q64" s="98"/>
      <c r="R64" s="60"/>
      <c r="S64" s="61"/>
      <c r="T64" s="61"/>
      <c r="U64" s="61"/>
      <c r="V64" s="62"/>
      <c r="W64" s="101"/>
      <c r="X64" s="61"/>
      <c r="Y64" s="61"/>
      <c r="Z64" s="62"/>
      <c r="AA64" s="101"/>
      <c r="AB64" s="61"/>
      <c r="AC64" s="61"/>
      <c r="AD64" s="61"/>
      <c r="AE64" s="98"/>
      <c r="AF64" s="60"/>
      <c r="AG64" s="61"/>
      <c r="AH64" s="61"/>
      <c r="AI64" s="62"/>
      <c r="AJ64" s="76"/>
      <c r="AK64" s="73"/>
      <c r="AL64" s="73"/>
      <c r="AM64" s="74"/>
      <c r="AN64" s="72"/>
      <c r="AO64" s="73"/>
      <c r="AP64" s="73"/>
      <c r="AQ64" s="73"/>
      <c r="AR64" s="75"/>
      <c r="AS64" s="76"/>
      <c r="AT64" s="73"/>
      <c r="AU64" s="73"/>
      <c r="AV64" s="74"/>
      <c r="AW64" s="72"/>
      <c r="AX64" s="73"/>
      <c r="AY64" s="73"/>
      <c r="AZ64" s="75"/>
      <c r="BA64" s="76"/>
      <c r="BB64" s="73"/>
      <c r="BC64" s="73"/>
      <c r="BD64" s="73"/>
      <c r="BE64" s="74"/>
      <c r="BF64" s="109"/>
      <c r="BG64" s="95"/>
      <c r="BH64" s="95"/>
      <c r="BI64" s="110"/>
      <c r="BJ64" s="76"/>
      <c r="BK64" s="73"/>
      <c r="BL64" s="73"/>
      <c r="BM64" s="75"/>
      <c r="BN64" s="77">
        <v>7500</v>
      </c>
      <c r="BO64" s="78">
        <v>7500</v>
      </c>
      <c r="BP64" s="73"/>
      <c r="BQ64" s="73"/>
      <c r="BR64" s="75"/>
      <c r="BS64" s="120"/>
      <c r="BT64" s="141">
        <f>SUM(H64:BS64)</f>
        <v>15000</v>
      </c>
      <c r="BU64" s="154">
        <f t="shared" si="0"/>
        <v>0</v>
      </c>
      <c r="BV64" s="154">
        <f t="shared" si="1"/>
        <v>15000</v>
      </c>
    </row>
    <row r="65" spans="1:74" ht="15.75" thickBot="1">
      <c r="A65" s="240" t="s">
        <v>10</v>
      </c>
      <c r="B65" s="241"/>
      <c r="C65" s="241"/>
      <c r="D65" s="242"/>
      <c r="E65" s="227">
        <f>SUM(H65:BS65)</f>
        <v>5767000.000000001</v>
      </c>
      <c r="F65" s="228"/>
      <c r="G65" s="130">
        <f t="shared" si="10"/>
        <v>5767000.000000001</v>
      </c>
      <c r="H65" s="225">
        <f>SUM(H6:I64)</f>
        <v>44666</v>
      </c>
      <c r="I65" s="226"/>
      <c r="J65" s="233">
        <f>SUM(J6:M64)</f>
        <v>161810</v>
      </c>
      <c r="K65" s="225"/>
      <c r="L65" s="225"/>
      <c r="M65" s="226"/>
      <c r="N65" s="233">
        <f>SUM(N6:Q64)</f>
        <v>309904.99</v>
      </c>
      <c r="O65" s="225"/>
      <c r="P65" s="225"/>
      <c r="Q65" s="226"/>
      <c r="R65" s="233">
        <f>SUM(R6:V64)</f>
        <v>513956.77</v>
      </c>
      <c r="S65" s="225"/>
      <c r="T65" s="225"/>
      <c r="U65" s="225"/>
      <c r="V65" s="226"/>
      <c r="W65" s="233">
        <f>SUM(W6:Z64)</f>
        <v>198543.48</v>
      </c>
      <c r="X65" s="225"/>
      <c r="Y65" s="225"/>
      <c r="Z65" s="226"/>
      <c r="AA65" s="233">
        <f>SUM(AA6:AE64)</f>
        <v>238484.59</v>
      </c>
      <c r="AB65" s="225"/>
      <c r="AC65" s="225"/>
      <c r="AD65" s="225"/>
      <c r="AE65" s="226"/>
      <c r="AF65" s="233">
        <f>SUM(AF6:AI64)</f>
        <v>658915.3700000001</v>
      </c>
      <c r="AG65" s="225"/>
      <c r="AH65" s="225"/>
      <c r="AI65" s="226"/>
      <c r="AJ65" s="233">
        <f>SUM(AJ6:AM64)</f>
        <v>881848.88</v>
      </c>
      <c r="AK65" s="225"/>
      <c r="AL65" s="225"/>
      <c r="AM65" s="226"/>
      <c r="AN65" s="233">
        <f>SUM(AN6:AR64)</f>
        <v>846608.96</v>
      </c>
      <c r="AO65" s="225"/>
      <c r="AP65" s="225"/>
      <c r="AQ65" s="225"/>
      <c r="AR65" s="226"/>
      <c r="AS65" s="233">
        <f>SUM(AS6:AV64)</f>
        <v>437638.70999999996</v>
      </c>
      <c r="AT65" s="225"/>
      <c r="AU65" s="225"/>
      <c r="AV65" s="226"/>
      <c r="AW65" s="233">
        <f>SUM(AW6:AZ64)</f>
        <v>395229.37</v>
      </c>
      <c r="AX65" s="225"/>
      <c r="AY65" s="225"/>
      <c r="AZ65" s="226"/>
      <c r="BA65" s="233">
        <f>SUM(BA6:BE64)</f>
        <v>356928.44</v>
      </c>
      <c r="BB65" s="225"/>
      <c r="BC65" s="225"/>
      <c r="BD65" s="225"/>
      <c r="BE65" s="226"/>
      <c r="BF65" s="233">
        <f>SUM(BF6:BI64)</f>
        <v>317935.15</v>
      </c>
      <c r="BG65" s="225"/>
      <c r="BH65" s="225"/>
      <c r="BI65" s="226"/>
      <c r="BJ65" s="233">
        <f>SUM(BJ6:BM64)</f>
        <v>301985.14999999997</v>
      </c>
      <c r="BK65" s="225"/>
      <c r="BL65" s="225"/>
      <c r="BM65" s="226"/>
      <c r="BN65" s="233">
        <f>SUM(BN6:BR64)</f>
        <v>102544.14</v>
      </c>
      <c r="BO65" s="225"/>
      <c r="BP65" s="225"/>
      <c r="BQ65" s="225"/>
      <c r="BR65" s="226"/>
      <c r="BS65" s="121">
        <f>SUM(BS6:BS64)</f>
        <v>0</v>
      </c>
      <c r="BT65" s="142">
        <f>SUM(BT6+BT7+BT8+BT37+BT49+BT58+BT59)</f>
        <v>5767000</v>
      </c>
      <c r="BU65" s="151">
        <f>SUM(BU6:BU64)</f>
        <v>3008130.0799999996</v>
      </c>
      <c r="BV65" s="151">
        <f>SUM(BV6:BV64)</f>
        <v>2758869.92</v>
      </c>
    </row>
    <row r="66" spans="1:74" ht="15.75" thickBot="1">
      <c r="A66" s="243" t="s">
        <v>11</v>
      </c>
      <c r="B66" s="244"/>
      <c r="C66" s="244"/>
      <c r="D66" s="245"/>
      <c r="E66" s="227">
        <f>SUM(H66:BS66)</f>
        <v>1326410</v>
      </c>
      <c r="F66" s="228"/>
      <c r="G66" s="127">
        <f>PRODUCT(G65*0.23)</f>
        <v>1326410.0000000002</v>
      </c>
      <c r="H66" s="192">
        <f>H65*0.23</f>
        <v>10273.18</v>
      </c>
      <c r="I66" s="193"/>
      <c r="J66" s="191">
        <f>J65*0.23</f>
        <v>37216.3</v>
      </c>
      <c r="K66" s="192"/>
      <c r="L66" s="192"/>
      <c r="M66" s="193"/>
      <c r="N66" s="191">
        <f>N65*0.23</f>
        <v>71278.1477</v>
      </c>
      <c r="O66" s="192"/>
      <c r="P66" s="192"/>
      <c r="Q66" s="193"/>
      <c r="R66" s="191">
        <f>R65*0.23</f>
        <v>118210.0571</v>
      </c>
      <c r="S66" s="192"/>
      <c r="T66" s="192"/>
      <c r="U66" s="192"/>
      <c r="V66" s="193"/>
      <c r="W66" s="191">
        <f>W65*0.23</f>
        <v>45665.000400000004</v>
      </c>
      <c r="X66" s="192"/>
      <c r="Y66" s="192"/>
      <c r="Z66" s="193"/>
      <c r="AA66" s="191">
        <f>AA65*0.23</f>
        <v>54851.4557</v>
      </c>
      <c r="AB66" s="192"/>
      <c r="AC66" s="192"/>
      <c r="AD66" s="192"/>
      <c r="AE66" s="193"/>
      <c r="AF66" s="191">
        <f>AF65*0.23</f>
        <v>151550.53510000004</v>
      </c>
      <c r="AG66" s="192"/>
      <c r="AH66" s="192"/>
      <c r="AI66" s="193"/>
      <c r="AJ66" s="191">
        <f>AJ65*0.23</f>
        <v>202825.24240000002</v>
      </c>
      <c r="AK66" s="192"/>
      <c r="AL66" s="192"/>
      <c r="AM66" s="193"/>
      <c r="AN66" s="191">
        <f>AN65*0.23</f>
        <v>194720.0608</v>
      </c>
      <c r="AO66" s="192"/>
      <c r="AP66" s="192"/>
      <c r="AQ66" s="192"/>
      <c r="AR66" s="193"/>
      <c r="AS66" s="191">
        <f>AS65*0.23</f>
        <v>100656.90329999999</v>
      </c>
      <c r="AT66" s="192"/>
      <c r="AU66" s="192"/>
      <c r="AV66" s="193"/>
      <c r="AW66" s="191">
        <f>AW65*0.23</f>
        <v>90902.75510000001</v>
      </c>
      <c r="AX66" s="192"/>
      <c r="AY66" s="192"/>
      <c r="AZ66" s="193"/>
      <c r="BA66" s="191">
        <f>BA65*0.23</f>
        <v>82093.5412</v>
      </c>
      <c r="BB66" s="192"/>
      <c r="BC66" s="192"/>
      <c r="BD66" s="192"/>
      <c r="BE66" s="193"/>
      <c r="BF66" s="191">
        <f>BF65*0.23</f>
        <v>73125.08450000001</v>
      </c>
      <c r="BG66" s="192"/>
      <c r="BH66" s="192"/>
      <c r="BI66" s="193"/>
      <c r="BJ66" s="191">
        <f>BJ65*0.23</f>
        <v>69456.5845</v>
      </c>
      <c r="BK66" s="192"/>
      <c r="BL66" s="192"/>
      <c r="BM66" s="193"/>
      <c r="BN66" s="191">
        <f>BN65*0.23</f>
        <v>23585.1522</v>
      </c>
      <c r="BO66" s="192"/>
      <c r="BP66" s="192"/>
      <c r="BQ66" s="192"/>
      <c r="BR66" s="193"/>
      <c r="BS66" s="112">
        <f>BS65*0.23</f>
        <v>0</v>
      </c>
      <c r="BT66" s="143">
        <f>PRODUCT(BT65*0.23)</f>
        <v>1326410</v>
      </c>
      <c r="BU66" s="145">
        <f>PRODUCT(BU65*0.23)</f>
        <v>691869.9184</v>
      </c>
      <c r="BV66" s="145">
        <f>PRODUCT(BV65*0.23)</f>
        <v>634540.0816</v>
      </c>
    </row>
    <row r="67" spans="1:74" ht="15.75" thickBot="1">
      <c r="A67" s="246" t="s">
        <v>12</v>
      </c>
      <c r="B67" s="247"/>
      <c r="C67" s="247"/>
      <c r="D67" s="248"/>
      <c r="E67" s="229">
        <f>SUM(H67:BS67)</f>
        <v>7093410.000000001</v>
      </c>
      <c r="F67" s="230"/>
      <c r="G67" s="128">
        <f>SUM(G65+G66)</f>
        <v>7093410.000000001</v>
      </c>
      <c r="H67" s="231">
        <f>H65+H66</f>
        <v>54939.18</v>
      </c>
      <c r="I67" s="232"/>
      <c r="J67" s="234">
        <f>J65+J66</f>
        <v>199026.3</v>
      </c>
      <c r="K67" s="231"/>
      <c r="L67" s="231"/>
      <c r="M67" s="232"/>
      <c r="N67" s="194">
        <f>SUM(N65:Q66)</f>
        <v>381183.13769999996</v>
      </c>
      <c r="O67" s="195"/>
      <c r="P67" s="195"/>
      <c r="Q67" s="196"/>
      <c r="R67" s="194">
        <f>SUM(R65:V66)</f>
        <v>632166.8271</v>
      </c>
      <c r="S67" s="195"/>
      <c r="T67" s="195"/>
      <c r="U67" s="195"/>
      <c r="V67" s="196"/>
      <c r="W67" s="194">
        <f>SUM(W65:Z66)</f>
        <v>244208.4804</v>
      </c>
      <c r="X67" s="195"/>
      <c r="Y67" s="195"/>
      <c r="Z67" s="196"/>
      <c r="AA67" s="194">
        <f>SUM(AA65:AE66)</f>
        <v>293336.0457</v>
      </c>
      <c r="AB67" s="195"/>
      <c r="AC67" s="195"/>
      <c r="AD67" s="195"/>
      <c r="AE67" s="196"/>
      <c r="AF67" s="194">
        <f>SUM(AF65:AI66)</f>
        <v>810465.9051000001</v>
      </c>
      <c r="AG67" s="195"/>
      <c r="AH67" s="195"/>
      <c r="AI67" s="196"/>
      <c r="AJ67" s="194">
        <f>SUM(AJ65:AM66)</f>
        <v>1084674.1224</v>
      </c>
      <c r="AK67" s="195"/>
      <c r="AL67" s="195"/>
      <c r="AM67" s="196"/>
      <c r="AN67" s="194">
        <f>SUM(AN65:AR66)</f>
        <v>1041329.0207999999</v>
      </c>
      <c r="AO67" s="195"/>
      <c r="AP67" s="195"/>
      <c r="AQ67" s="195"/>
      <c r="AR67" s="196"/>
      <c r="AS67" s="194">
        <f>SUM(AS65:AV66)</f>
        <v>538295.6133</v>
      </c>
      <c r="AT67" s="195"/>
      <c r="AU67" s="195"/>
      <c r="AV67" s="196"/>
      <c r="AW67" s="194">
        <f>SUM(AW65:AZ66)</f>
        <v>486132.1251</v>
      </c>
      <c r="AX67" s="195"/>
      <c r="AY67" s="195"/>
      <c r="AZ67" s="196"/>
      <c r="BA67" s="194">
        <f>SUM(BA65:BE66)</f>
        <v>439021.98120000004</v>
      </c>
      <c r="BB67" s="195"/>
      <c r="BC67" s="195"/>
      <c r="BD67" s="195"/>
      <c r="BE67" s="196"/>
      <c r="BF67" s="194">
        <f>SUM(BF65:BI66)</f>
        <v>391060.2345</v>
      </c>
      <c r="BG67" s="195"/>
      <c r="BH67" s="195"/>
      <c r="BI67" s="196"/>
      <c r="BJ67" s="194">
        <f>SUM(BJ65:BM66)</f>
        <v>371441.73449999996</v>
      </c>
      <c r="BK67" s="195"/>
      <c r="BL67" s="195"/>
      <c r="BM67" s="196"/>
      <c r="BN67" s="194">
        <f>SUM(BN65:BR66)</f>
        <v>126129.2922</v>
      </c>
      <c r="BO67" s="195"/>
      <c r="BP67" s="195"/>
      <c r="BQ67" s="195"/>
      <c r="BR67" s="196"/>
      <c r="BS67" s="111">
        <f>SUM(BS65:BS66)</f>
        <v>0</v>
      </c>
      <c r="BT67" s="144">
        <f>SUM(BT65+BT66)</f>
        <v>7093410</v>
      </c>
      <c r="BU67" s="145">
        <f>SUM(BU65+BU66)</f>
        <v>3699999.9983999995</v>
      </c>
      <c r="BV67" s="145">
        <f>SUM(BV65+BV66)</f>
        <v>3393410.0016</v>
      </c>
    </row>
    <row r="68" spans="1:70" ht="18.75">
      <c r="A68" s="7" t="s">
        <v>43</v>
      </c>
      <c r="B68" s="1"/>
      <c r="C68" s="1"/>
      <c r="D68" s="1"/>
      <c r="E68" s="5"/>
      <c r="F68" s="5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BQ68" s="6"/>
      <c r="BR68" s="6"/>
    </row>
    <row r="69" spans="1:70" ht="15">
      <c r="A69" s="1"/>
      <c r="B69" s="1"/>
      <c r="C69" s="1"/>
      <c r="D69" s="1"/>
      <c r="E69" s="5"/>
      <c r="F69" s="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BQ69" s="6"/>
      <c r="BR69" s="6"/>
    </row>
    <row r="70" spans="1:70" ht="15">
      <c r="A70" s="1"/>
      <c r="B70" s="1"/>
      <c r="C70" s="1"/>
      <c r="D70" s="1"/>
      <c r="E70" s="5"/>
      <c r="F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BQ70" s="6"/>
      <c r="BR70" s="6"/>
    </row>
    <row r="71" spans="1:70" ht="15">
      <c r="A71" s="1"/>
      <c r="B71" s="1"/>
      <c r="C71" s="1"/>
      <c r="D71" s="1"/>
      <c r="E71" s="5"/>
      <c r="F71" s="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BQ71" s="6"/>
      <c r="BR71" s="6"/>
    </row>
    <row r="72" spans="1:70" ht="15">
      <c r="A72" s="1"/>
      <c r="B72" s="1"/>
      <c r="C72" s="1"/>
      <c r="D72" s="1"/>
      <c r="E72" s="5"/>
      <c r="F72" s="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BQ72" s="6"/>
      <c r="BR72" s="6"/>
    </row>
    <row r="73" spans="1:70" ht="15">
      <c r="A73" s="1"/>
      <c r="B73" s="1"/>
      <c r="C73" s="1"/>
      <c r="D73" s="1"/>
      <c r="E73" s="5"/>
      <c r="F73" s="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BQ73" s="6"/>
      <c r="BR73" s="6"/>
    </row>
    <row r="74" spans="1:70" ht="15">
      <c r="A74" s="1"/>
      <c r="B74" s="1"/>
      <c r="C74" s="1"/>
      <c r="D74" s="1"/>
      <c r="E74" s="5"/>
      <c r="F74" s="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BQ74" s="6"/>
      <c r="BR74" s="6"/>
    </row>
    <row r="75" spans="5:70" ht="15">
      <c r="E75" s="6"/>
      <c r="F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BQ75" s="6"/>
      <c r="BR75" s="6"/>
    </row>
    <row r="76" spans="5:70" ht="15">
      <c r="E76" s="6"/>
      <c r="F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BQ76" s="6"/>
      <c r="BR76" s="6"/>
    </row>
    <row r="77" spans="5:70" ht="15">
      <c r="E77" s="6"/>
      <c r="F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BQ77" s="6"/>
      <c r="BR77" s="6"/>
    </row>
    <row r="78" spans="5:70" ht="15">
      <c r="E78" s="6"/>
      <c r="F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BQ78" s="6"/>
      <c r="BR78" s="6"/>
    </row>
    <row r="79" spans="5:70" ht="15">
      <c r="E79" s="6"/>
      <c r="F79" s="6"/>
      <c r="BQ79" s="6"/>
      <c r="BR79" s="6"/>
    </row>
    <row r="80" spans="5:70" ht="15">
      <c r="E80" s="6"/>
      <c r="F80" s="6"/>
      <c r="BQ80" s="6"/>
      <c r="BR80" s="6"/>
    </row>
    <row r="81" spans="5:70" ht="15">
      <c r="E81" s="6"/>
      <c r="F81" s="6"/>
      <c r="BQ81" s="6"/>
      <c r="BR81" s="6"/>
    </row>
    <row r="82" spans="5:70" ht="15">
      <c r="E82" s="6"/>
      <c r="F82" s="6"/>
      <c r="BQ82" s="6"/>
      <c r="BR82" s="6"/>
    </row>
    <row r="83" spans="5:70" ht="15">
      <c r="E83" s="6"/>
      <c r="F83" s="6"/>
      <c r="BQ83" s="6"/>
      <c r="BR83" s="6"/>
    </row>
    <row r="84" spans="5:70" ht="15">
      <c r="E84" s="6"/>
      <c r="F84" s="6"/>
      <c r="BQ84" s="6"/>
      <c r="BR84" s="6"/>
    </row>
    <row r="85" spans="5:70" ht="15">
      <c r="E85" s="6"/>
      <c r="F85" s="6"/>
      <c r="BQ85" s="6"/>
      <c r="BR85" s="6"/>
    </row>
    <row r="86" spans="5:70" ht="15">
      <c r="E86" s="6"/>
      <c r="F86" s="6"/>
      <c r="BQ86" s="6"/>
      <c r="BR86" s="6"/>
    </row>
    <row r="87" spans="5:70" ht="15">
      <c r="E87" s="6"/>
      <c r="F87" s="6"/>
      <c r="BQ87" s="6"/>
      <c r="BR87" s="6"/>
    </row>
    <row r="88" spans="5:70" ht="15">
      <c r="E88" s="6"/>
      <c r="F88" s="6"/>
      <c r="BQ88" s="6"/>
      <c r="BR88" s="6"/>
    </row>
    <row r="89" spans="5:70" ht="15">
      <c r="E89" s="6"/>
      <c r="F89" s="6"/>
      <c r="BQ89" s="6"/>
      <c r="BR89" s="6"/>
    </row>
    <row r="90" spans="5:70" ht="15">
      <c r="E90" s="6"/>
      <c r="F90" s="6"/>
      <c r="BQ90" s="6"/>
      <c r="BR90" s="6"/>
    </row>
    <row r="91" spans="5:70" ht="15">
      <c r="E91" s="6"/>
      <c r="F91" s="6"/>
      <c r="BQ91" s="6"/>
      <c r="BR91" s="6"/>
    </row>
    <row r="92" spans="5:70" ht="15">
      <c r="E92" s="6"/>
      <c r="F92" s="6"/>
      <c r="BQ92" s="6"/>
      <c r="BR92" s="6"/>
    </row>
    <row r="93" spans="5:70" ht="15">
      <c r="E93" s="6"/>
      <c r="F93" s="6"/>
      <c r="BQ93" s="6"/>
      <c r="BR93" s="6"/>
    </row>
    <row r="94" spans="5:70" ht="15">
      <c r="E94" s="6"/>
      <c r="F94" s="6"/>
      <c r="BQ94" s="6"/>
      <c r="BR94" s="6"/>
    </row>
    <row r="95" spans="5:70" ht="15">
      <c r="E95" s="6"/>
      <c r="F95" s="6"/>
      <c r="BQ95" s="6"/>
      <c r="BR95" s="6"/>
    </row>
    <row r="96" spans="5:70" ht="15">
      <c r="E96" s="6"/>
      <c r="F96" s="6"/>
      <c r="BQ96" s="6"/>
      <c r="BR96" s="6"/>
    </row>
    <row r="97" spans="5:70" ht="15">
      <c r="E97" s="6"/>
      <c r="F97" s="6"/>
      <c r="BQ97" s="6"/>
      <c r="BR97" s="6"/>
    </row>
    <row r="98" spans="5:70" ht="15">
      <c r="E98" s="6"/>
      <c r="F98" s="6"/>
      <c r="BQ98" s="6"/>
      <c r="BR98" s="6"/>
    </row>
    <row r="99" spans="5:70" ht="15">
      <c r="E99" s="6"/>
      <c r="F99" s="6"/>
      <c r="BQ99" s="6"/>
      <c r="BR99" s="6"/>
    </row>
    <row r="100" spans="5:70" ht="15">
      <c r="E100" s="6"/>
      <c r="F100" s="6"/>
      <c r="BQ100" s="6"/>
      <c r="BR100" s="6"/>
    </row>
    <row r="101" spans="5:70" ht="15">
      <c r="E101" s="6"/>
      <c r="F101" s="6"/>
      <c r="BQ101" s="6"/>
      <c r="BR101" s="6"/>
    </row>
    <row r="102" spans="5:70" ht="15">
      <c r="E102" s="6"/>
      <c r="F102" s="6"/>
      <c r="BQ102" s="6"/>
      <c r="BR102" s="6"/>
    </row>
    <row r="103" spans="5:70" ht="15">
      <c r="E103" s="6"/>
      <c r="F103" s="6"/>
      <c r="BQ103" s="6"/>
      <c r="BR103" s="6"/>
    </row>
    <row r="104" spans="5:70" ht="15">
      <c r="E104" s="6"/>
      <c r="F104" s="6"/>
      <c r="BQ104" s="6"/>
      <c r="BR104" s="6"/>
    </row>
    <row r="105" spans="5:70" ht="15">
      <c r="E105" s="6"/>
      <c r="F105" s="6"/>
      <c r="BQ105" s="6"/>
      <c r="BR105" s="6"/>
    </row>
    <row r="106" spans="5:70" ht="15">
      <c r="E106" s="6"/>
      <c r="F106" s="6"/>
      <c r="BQ106" s="6"/>
      <c r="BR106" s="6"/>
    </row>
    <row r="107" spans="5:70" ht="15">
      <c r="E107" s="6"/>
      <c r="F107" s="6"/>
      <c r="BQ107" s="6"/>
      <c r="BR107" s="6"/>
    </row>
    <row r="108" spans="5:70" ht="15">
      <c r="E108" s="6"/>
      <c r="F108" s="6"/>
      <c r="BQ108" s="6"/>
      <c r="BR108" s="6"/>
    </row>
    <row r="109" spans="5:70" ht="15">
      <c r="E109" s="6"/>
      <c r="F109" s="6"/>
      <c r="BQ109" s="6"/>
      <c r="BR109" s="6"/>
    </row>
    <row r="110" spans="5:70" ht="15">
      <c r="E110" s="6"/>
      <c r="F110" s="6"/>
      <c r="BQ110" s="6"/>
      <c r="BR110" s="6"/>
    </row>
    <row r="111" spans="5:70" ht="15">
      <c r="E111" s="6"/>
      <c r="F111" s="6"/>
      <c r="BQ111" s="6"/>
      <c r="BR111" s="6"/>
    </row>
    <row r="112" spans="5:70" ht="15">
      <c r="E112" s="6"/>
      <c r="F112" s="6"/>
      <c r="BQ112" s="6"/>
      <c r="BR112" s="6"/>
    </row>
    <row r="113" spans="5:70" ht="15">
      <c r="E113" s="6"/>
      <c r="F113" s="6"/>
      <c r="BQ113" s="6"/>
      <c r="BR113" s="6"/>
    </row>
    <row r="114" spans="5:70" ht="15">
      <c r="E114" s="6"/>
      <c r="F114" s="6"/>
      <c r="BQ114" s="6"/>
      <c r="BR114" s="6"/>
    </row>
    <row r="115" spans="5:70" ht="15">
      <c r="E115" s="6"/>
      <c r="F115" s="6"/>
      <c r="BQ115" s="6"/>
      <c r="BR115" s="6"/>
    </row>
    <row r="116" spans="5:70" ht="15">
      <c r="E116" s="6"/>
      <c r="F116" s="6"/>
      <c r="BQ116" s="6"/>
      <c r="BR116" s="6"/>
    </row>
    <row r="117" spans="5:70" ht="15">
      <c r="E117" s="6"/>
      <c r="F117" s="6"/>
      <c r="BQ117" s="6"/>
      <c r="BR117" s="6"/>
    </row>
    <row r="118" spans="5:70" ht="15">
      <c r="E118" s="6"/>
      <c r="F118" s="6"/>
      <c r="BQ118" s="6"/>
      <c r="BR118" s="6"/>
    </row>
    <row r="119" spans="5:70" ht="15">
      <c r="E119" s="6"/>
      <c r="F119" s="6"/>
      <c r="BQ119" s="6"/>
      <c r="BR119" s="6"/>
    </row>
    <row r="120" spans="5:70" ht="15">
      <c r="E120" s="6"/>
      <c r="F120" s="6"/>
      <c r="BQ120" s="6"/>
      <c r="BR120" s="6"/>
    </row>
    <row r="121" spans="69:70" ht="15">
      <c r="BQ121" s="6"/>
      <c r="BR121" s="6"/>
    </row>
    <row r="122" spans="69:70" ht="15">
      <c r="BQ122" s="6"/>
      <c r="BR122" s="6"/>
    </row>
    <row r="123" spans="69:70" ht="15">
      <c r="BQ123" s="6"/>
      <c r="BR123" s="6"/>
    </row>
    <row r="124" spans="69:70" ht="15">
      <c r="BQ124" s="6"/>
      <c r="BR124" s="6"/>
    </row>
    <row r="125" spans="69:70" ht="15">
      <c r="BQ125" s="6"/>
      <c r="BR125" s="6"/>
    </row>
    <row r="126" spans="69:70" ht="15">
      <c r="BQ126" s="6"/>
      <c r="BR126" s="6"/>
    </row>
    <row r="127" spans="69:70" ht="15">
      <c r="BQ127" s="6"/>
      <c r="BR127" s="6"/>
    </row>
    <row r="128" spans="69:70" ht="15">
      <c r="BQ128" s="6"/>
      <c r="BR128" s="6"/>
    </row>
    <row r="129" spans="69:70" ht="15">
      <c r="BQ129" s="6"/>
      <c r="BR129" s="6"/>
    </row>
    <row r="130" spans="69:70" ht="15">
      <c r="BQ130" s="6"/>
      <c r="BR130" s="6"/>
    </row>
    <row r="131" spans="69:70" ht="15">
      <c r="BQ131" s="6"/>
      <c r="BR131" s="6"/>
    </row>
    <row r="132" spans="69:70" ht="15">
      <c r="BQ132" s="6"/>
      <c r="BR132" s="6"/>
    </row>
    <row r="133" spans="69:70" ht="15">
      <c r="BQ133" s="6"/>
      <c r="BR133" s="6"/>
    </row>
    <row r="134" spans="69:70" ht="15">
      <c r="BQ134" s="6"/>
      <c r="BR134" s="6"/>
    </row>
    <row r="135" spans="69:70" ht="15">
      <c r="BQ135" s="6"/>
      <c r="BR135" s="6"/>
    </row>
    <row r="136" spans="69:70" ht="15">
      <c r="BQ136" s="6"/>
      <c r="BR136" s="6"/>
    </row>
    <row r="137" spans="69:70" ht="15">
      <c r="BQ137" s="6"/>
      <c r="BR137" s="6"/>
    </row>
    <row r="138" spans="69:70" ht="15">
      <c r="BQ138" s="6"/>
      <c r="BR138" s="6"/>
    </row>
    <row r="139" spans="69:70" ht="15">
      <c r="BQ139" s="6"/>
      <c r="BR139" s="6"/>
    </row>
    <row r="140" spans="69:70" ht="15">
      <c r="BQ140" s="6"/>
      <c r="BR140" s="6"/>
    </row>
    <row r="141" spans="69:70" ht="15">
      <c r="BQ141" s="6"/>
      <c r="BR141" s="6"/>
    </row>
    <row r="142" spans="69:70" ht="15">
      <c r="BQ142" s="6"/>
      <c r="BR142" s="6"/>
    </row>
    <row r="143" spans="69:70" ht="15">
      <c r="BQ143" s="6"/>
      <c r="BR143" s="6"/>
    </row>
    <row r="144" spans="69:70" ht="15">
      <c r="BQ144" s="6"/>
      <c r="BR144" s="6"/>
    </row>
    <row r="145" spans="69:70" ht="15">
      <c r="BQ145" s="6"/>
      <c r="BR145" s="6"/>
    </row>
    <row r="146" spans="69:70" ht="15">
      <c r="BQ146" s="6"/>
      <c r="BR146" s="6"/>
    </row>
    <row r="147" spans="69:70" ht="15">
      <c r="BQ147" s="6"/>
      <c r="BR147" s="6"/>
    </row>
    <row r="148" spans="69:70" ht="15">
      <c r="BQ148" s="6"/>
      <c r="BR148" s="6"/>
    </row>
    <row r="149" spans="69:70" ht="15">
      <c r="BQ149" s="6"/>
      <c r="BR149" s="6"/>
    </row>
    <row r="150" spans="69:70" ht="15">
      <c r="BQ150" s="6"/>
      <c r="BR150" s="6"/>
    </row>
    <row r="151" spans="69:70" ht="15">
      <c r="BQ151" s="6"/>
      <c r="BR151" s="6"/>
    </row>
    <row r="152" spans="69:70" ht="15">
      <c r="BQ152" s="6"/>
      <c r="BR152" s="6"/>
    </row>
    <row r="153" spans="69:70" ht="15">
      <c r="BQ153" s="6"/>
      <c r="BR153" s="6"/>
    </row>
    <row r="154" spans="69:70" ht="15">
      <c r="BQ154" s="6"/>
      <c r="BR154" s="6"/>
    </row>
    <row r="155" spans="69:70" ht="15">
      <c r="BQ155" s="6"/>
      <c r="BR155" s="6"/>
    </row>
    <row r="156" spans="69:70" ht="15">
      <c r="BQ156" s="6"/>
      <c r="BR156" s="6"/>
    </row>
    <row r="157" spans="69:70" ht="15">
      <c r="BQ157" s="6"/>
      <c r="BR157" s="6"/>
    </row>
    <row r="158" spans="69:70" ht="15">
      <c r="BQ158" s="6"/>
      <c r="BR158" s="6"/>
    </row>
    <row r="159" spans="69:70" ht="15">
      <c r="BQ159" s="6"/>
      <c r="BR159" s="6"/>
    </row>
    <row r="160" spans="69:70" ht="15">
      <c r="BQ160" s="6"/>
      <c r="BR160" s="6"/>
    </row>
    <row r="161" spans="69:70" ht="15">
      <c r="BQ161" s="6"/>
      <c r="BR161" s="6"/>
    </row>
    <row r="162" spans="69:70" ht="15">
      <c r="BQ162" s="6"/>
      <c r="BR162" s="6"/>
    </row>
    <row r="163" spans="69:70" ht="15">
      <c r="BQ163" s="6"/>
      <c r="BR163" s="6"/>
    </row>
    <row r="164" spans="69:70" ht="15">
      <c r="BQ164" s="6"/>
      <c r="BR164" s="6"/>
    </row>
    <row r="165" spans="69:70" ht="15">
      <c r="BQ165" s="6"/>
      <c r="BR165" s="6"/>
    </row>
    <row r="166" spans="69:70" ht="15">
      <c r="BQ166" s="6"/>
      <c r="BR166" s="6"/>
    </row>
    <row r="167" spans="69:70" ht="15">
      <c r="BQ167" s="6"/>
      <c r="BR167" s="6"/>
    </row>
    <row r="168" spans="69:70" ht="15">
      <c r="BQ168" s="6"/>
      <c r="BR168" s="6"/>
    </row>
    <row r="169" spans="69:70" ht="15">
      <c r="BQ169" s="6"/>
      <c r="BR169" s="6"/>
    </row>
    <row r="170" spans="69:70" ht="15">
      <c r="BQ170" s="6"/>
      <c r="BR170" s="6"/>
    </row>
    <row r="171" spans="69:70" ht="15">
      <c r="BQ171" s="6"/>
      <c r="BR171" s="6"/>
    </row>
    <row r="172" spans="69:70" ht="15">
      <c r="BQ172" s="6"/>
      <c r="BR172" s="6"/>
    </row>
    <row r="173" spans="69:70" ht="15">
      <c r="BQ173" s="6"/>
      <c r="BR173" s="6"/>
    </row>
    <row r="174" spans="69:70" ht="15">
      <c r="BQ174" s="6"/>
      <c r="BR174" s="6"/>
    </row>
    <row r="175" spans="69:70" ht="15">
      <c r="BQ175" s="6"/>
      <c r="BR175" s="6"/>
    </row>
    <row r="176" spans="69:70" ht="15">
      <c r="BQ176" s="6"/>
      <c r="BR176" s="6"/>
    </row>
    <row r="177" spans="69:70" ht="15">
      <c r="BQ177" s="6"/>
      <c r="BR177" s="6"/>
    </row>
    <row r="178" spans="69:70" ht="15">
      <c r="BQ178" s="6"/>
      <c r="BR178" s="6"/>
    </row>
    <row r="179" spans="69:70" ht="15">
      <c r="BQ179" s="6"/>
      <c r="BR179" s="6"/>
    </row>
    <row r="180" spans="69:70" ht="15">
      <c r="BQ180" s="6"/>
      <c r="BR180" s="6"/>
    </row>
    <row r="181" spans="69:70" ht="15">
      <c r="BQ181" s="6"/>
      <c r="BR181" s="6"/>
    </row>
    <row r="182" spans="69:70" ht="15">
      <c r="BQ182" s="6"/>
      <c r="BR182" s="6"/>
    </row>
    <row r="183" spans="69:70" ht="15">
      <c r="BQ183" s="6"/>
      <c r="BR183" s="6"/>
    </row>
    <row r="184" spans="69:70" ht="15">
      <c r="BQ184" s="6"/>
      <c r="BR184" s="6"/>
    </row>
    <row r="185" spans="69:70" ht="15">
      <c r="BQ185" s="6"/>
      <c r="BR185" s="6"/>
    </row>
    <row r="186" spans="69:70" ht="15">
      <c r="BQ186" s="6"/>
      <c r="BR186" s="6"/>
    </row>
    <row r="187" spans="69:70" ht="15">
      <c r="BQ187" s="6"/>
      <c r="BR187" s="6"/>
    </row>
    <row r="188" spans="69:70" ht="15">
      <c r="BQ188" s="6"/>
      <c r="BR188" s="6"/>
    </row>
    <row r="189" spans="69:70" ht="15">
      <c r="BQ189" s="6"/>
      <c r="BR189" s="6"/>
    </row>
    <row r="190" spans="69:70" ht="15">
      <c r="BQ190" s="6"/>
      <c r="BR190" s="6"/>
    </row>
    <row r="191" spans="69:70" ht="15">
      <c r="BQ191" s="6"/>
      <c r="BR191" s="6"/>
    </row>
    <row r="192" spans="69:70" ht="15">
      <c r="BQ192" s="6"/>
      <c r="BR192" s="6"/>
    </row>
    <row r="193" spans="69:70" ht="15">
      <c r="BQ193" s="6"/>
      <c r="BR193" s="6"/>
    </row>
    <row r="194" spans="69:70" ht="15">
      <c r="BQ194" s="6"/>
      <c r="BR194" s="6"/>
    </row>
    <row r="195" spans="69:70" ht="15">
      <c r="BQ195" s="6"/>
      <c r="BR195" s="6"/>
    </row>
    <row r="196" spans="69:70" ht="15">
      <c r="BQ196" s="6"/>
      <c r="BR196" s="6"/>
    </row>
    <row r="197" spans="69:70" ht="15">
      <c r="BQ197" s="6"/>
      <c r="BR197" s="6"/>
    </row>
    <row r="198" spans="69:70" ht="15">
      <c r="BQ198" s="6"/>
      <c r="BR198" s="6"/>
    </row>
    <row r="199" spans="69:70" ht="15">
      <c r="BQ199" s="6"/>
      <c r="BR199" s="6"/>
    </row>
    <row r="200" spans="69:70" ht="15">
      <c r="BQ200" s="6"/>
      <c r="BR200" s="6"/>
    </row>
    <row r="201" spans="69:70" ht="15">
      <c r="BQ201" s="6"/>
      <c r="BR201" s="6"/>
    </row>
    <row r="202" spans="69:70" ht="15">
      <c r="BQ202" s="6"/>
      <c r="BR202" s="6"/>
    </row>
    <row r="203" spans="69:70" ht="15">
      <c r="BQ203" s="6"/>
      <c r="BR203" s="6"/>
    </row>
    <row r="204" spans="69:70" ht="15">
      <c r="BQ204" s="6"/>
      <c r="BR204" s="6"/>
    </row>
    <row r="205" spans="69:70" ht="15">
      <c r="BQ205" s="6"/>
      <c r="BR205" s="6"/>
    </row>
    <row r="206" spans="69:70" ht="15">
      <c r="BQ206" s="6"/>
      <c r="BR206" s="6"/>
    </row>
    <row r="207" spans="69:70" ht="15">
      <c r="BQ207" s="6"/>
      <c r="BR207" s="6"/>
    </row>
    <row r="208" spans="69:70" ht="15">
      <c r="BQ208" s="6"/>
      <c r="BR208" s="6"/>
    </row>
    <row r="209" spans="69:70" ht="15">
      <c r="BQ209" s="6"/>
      <c r="BR209" s="6"/>
    </row>
    <row r="210" spans="69:70" ht="15">
      <c r="BQ210" s="6"/>
      <c r="BR210" s="6"/>
    </row>
    <row r="211" spans="69:70" ht="15">
      <c r="BQ211" s="6"/>
      <c r="BR211" s="6"/>
    </row>
    <row r="212" spans="69:70" ht="15">
      <c r="BQ212" s="6"/>
      <c r="BR212" s="6"/>
    </row>
    <row r="213" spans="69:70" ht="15">
      <c r="BQ213" s="6"/>
      <c r="BR213" s="6"/>
    </row>
    <row r="214" spans="69:70" ht="15">
      <c r="BQ214" s="6"/>
      <c r="BR214" s="6"/>
    </row>
    <row r="215" spans="69:70" ht="15">
      <c r="BQ215" s="6"/>
      <c r="BR215" s="6"/>
    </row>
    <row r="216" spans="69:70" ht="15">
      <c r="BQ216" s="6"/>
      <c r="BR216" s="6"/>
    </row>
    <row r="217" spans="69:70" ht="15">
      <c r="BQ217" s="6"/>
      <c r="BR217" s="6"/>
    </row>
    <row r="218" spans="69:70" ht="15">
      <c r="BQ218" s="6"/>
      <c r="BR218" s="6"/>
    </row>
    <row r="219" spans="69:70" ht="15">
      <c r="BQ219" s="6"/>
      <c r="BR219" s="6"/>
    </row>
    <row r="220" spans="69:70" ht="15">
      <c r="BQ220" s="6"/>
      <c r="BR220" s="6"/>
    </row>
    <row r="221" spans="69:70" ht="15">
      <c r="BQ221" s="6"/>
      <c r="BR221" s="6"/>
    </row>
    <row r="222" spans="69:70" ht="15">
      <c r="BQ222" s="6"/>
      <c r="BR222" s="6"/>
    </row>
    <row r="223" spans="69:70" ht="15">
      <c r="BQ223" s="6"/>
      <c r="BR223" s="6"/>
    </row>
    <row r="224" spans="69:70" ht="15">
      <c r="BQ224" s="6"/>
      <c r="BR224" s="6"/>
    </row>
    <row r="225" spans="69:70" ht="15">
      <c r="BQ225" s="6"/>
      <c r="BR225" s="6"/>
    </row>
    <row r="226" spans="69:70" ht="15">
      <c r="BQ226" s="6"/>
      <c r="BR226" s="6"/>
    </row>
    <row r="227" spans="69:70" ht="15">
      <c r="BQ227" s="6"/>
      <c r="BR227" s="6"/>
    </row>
    <row r="228" spans="69:70" ht="15">
      <c r="BQ228" s="6"/>
      <c r="BR228" s="6"/>
    </row>
    <row r="229" spans="69:70" ht="15">
      <c r="BQ229" s="6"/>
      <c r="BR229" s="6"/>
    </row>
    <row r="230" spans="69:70" ht="15">
      <c r="BQ230" s="6"/>
      <c r="BR230" s="6"/>
    </row>
  </sheetData>
  <sheetProtection/>
  <mergeCells count="132">
    <mergeCell ref="BA66:BE66"/>
    <mergeCell ref="A65:D65"/>
    <mergeCell ref="A66:D66"/>
    <mergeCell ref="A67:D67"/>
    <mergeCell ref="AS65:AV65"/>
    <mergeCell ref="AS66:AV66"/>
    <mergeCell ref="AS67:AV67"/>
    <mergeCell ref="AW65:AZ65"/>
    <mergeCell ref="AW66:AZ66"/>
    <mergeCell ref="AJ65:AM65"/>
    <mergeCell ref="AW67:AZ67"/>
    <mergeCell ref="BN65:BR65"/>
    <mergeCell ref="BN66:BR66"/>
    <mergeCell ref="BN67:BR67"/>
    <mergeCell ref="BF65:BI65"/>
    <mergeCell ref="BF66:BI66"/>
    <mergeCell ref="BF67:BI67"/>
    <mergeCell ref="BJ65:BM65"/>
    <mergeCell ref="BJ66:BM66"/>
    <mergeCell ref="BJ67:BM67"/>
    <mergeCell ref="A3:A5"/>
    <mergeCell ref="AJ66:AM66"/>
    <mergeCell ref="AJ67:AM67"/>
    <mergeCell ref="AN65:AR65"/>
    <mergeCell ref="AN66:AR66"/>
    <mergeCell ref="AN67:AR67"/>
    <mergeCell ref="AA67:AE67"/>
    <mergeCell ref="AA66:AE66"/>
    <mergeCell ref="R67:V67"/>
    <mergeCell ref="N66:Q66"/>
    <mergeCell ref="BA67:BE67"/>
    <mergeCell ref="BA65:BE65"/>
    <mergeCell ref="A1:AI1"/>
    <mergeCell ref="H4:I4"/>
    <mergeCell ref="J4:M4"/>
    <mergeCell ref="W66:Z66"/>
    <mergeCell ref="AF66:AI66"/>
    <mergeCell ref="B34:D34"/>
    <mergeCell ref="AF65:AI65"/>
    <mergeCell ref="R66:V66"/>
    <mergeCell ref="N67:Q67"/>
    <mergeCell ref="N65:Q65"/>
    <mergeCell ref="W65:Z65"/>
    <mergeCell ref="AA65:AE65"/>
    <mergeCell ref="R65:V65"/>
    <mergeCell ref="AF67:AI67"/>
    <mergeCell ref="H65:I65"/>
    <mergeCell ref="H66:I66"/>
    <mergeCell ref="E66:F66"/>
    <mergeCell ref="E67:F67"/>
    <mergeCell ref="H67:I67"/>
    <mergeCell ref="J65:M65"/>
    <mergeCell ref="E65:F65"/>
    <mergeCell ref="J67:M67"/>
    <mergeCell ref="W4:Z4"/>
    <mergeCell ref="AA4:AE4"/>
    <mergeCell ref="B60:D60"/>
    <mergeCell ref="B36:D36"/>
    <mergeCell ref="B7:D7"/>
    <mergeCell ref="B8:D8"/>
    <mergeCell ref="B23:D23"/>
    <mergeCell ref="B30:D30"/>
    <mergeCell ref="B22:D22"/>
    <mergeCell ref="B40:D40"/>
    <mergeCell ref="B3:D5"/>
    <mergeCell ref="E3:F5"/>
    <mergeCell ref="B59:D59"/>
    <mergeCell ref="N4:Q4"/>
    <mergeCell ref="R4:V4"/>
    <mergeCell ref="B6:D6"/>
    <mergeCell ref="B35:D35"/>
    <mergeCell ref="B29:D29"/>
    <mergeCell ref="B58:D58"/>
    <mergeCell ref="B41:D41"/>
    <mergeCell ref="B57:D57"/>
    <mergeCell ref="B63:D63"/>
    <mergeCell ref="B64:D64"/>
    <mergeCell ref="B45:D45"/>
    <mergeCell ref="B48:D48"/>
    <mergeCell ref="B62:D62"/>
    <mergeCell ref="B54:D54"/>
    <mergeCell ref="B47:D47"/>
    <mergeCell ref="B55:D55"/>
    <mergeCell ref="B51:D51"/>
    <mergeCell ref="H68:AI68"/>
    <mergeCell ref="J66:M66"/>
    <mergeCell ref="W67:Z67"/>
    <mergeCell ref="B24:D24"/>
    <mergeCell ref="B25:D25"/>
    <mergeCell ref="B26:D26"/>
    <mergeCell ref="B27:D27"/>
    <mergeCell ref="B28:D28"/>
    <mergeCell ref="B61:D61"/>
    <mergeCell ref="B56:D56"/>
    <mergeCell ref="B12:D12"/>
    <mergeCell ref="B13:D13"/>
    <mergeCell ref="B53:D53"/>
    <mergeCell ref="B50:D50"/>
    <mergeCell ref="B37:D37"/>
    <mergeCell ref="B38:D38"/>
    <mergeCell ref="B14:D14"/>
    <mergeCell ref="B42:D42"/>
    <mergeCell ref="B43:D43"/>
    <mergeCell ref="B44:D44"/>
    <mergeCell ref="B39:D39"/>
    <mergeCell ref="B15:D15"/>
    <mergeCell ref="B16:D16"/>
    <mergeCell ref="B17:D17"/>
    <mergeCell ref="B18:D18"/>
    <mergeCell ref="B19:D19"/>
    <mergeCell ref="B20:D20"/>
    <mergeCell ref="B21:D21"/>
    <mergeCell ref="B52:D52"/>
    <mergeCell ref="BJ4:BM4"/>
    <mergeCell ref="B49:D49"/>
    <mergeCell ref="B46:D46"/>
    <mergeCell ref="B9:D9"/>
    <mergeCell ref="B10:D10"/>
    <mergeCell ref="B11:D11"/>
    <mergeCell ref="B31:D31"/>
    <mergeCell ref="B32:D32"/>
    <mergeCell ref="B33:D33"/>
    <mergeCell ref="BN4:BR4"/>
    <mergeCell ref="AS3:BR3"/>
    <mergeCell ref="AN4:AR4"/>
    <mergeCell ref="H3:AR3"/>
    <mergeCell ref="AS4:AV4"/>
    <mergeCell ref="AW4:AZ4"/>
    <mergeCell ref="BA4:BE4"/>
    <mergeCell ref="BF4:BI4"/>
    <mergeCell ref="AF4:AI4"/>
    <mergeCell ref="AJ4:AM4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Łuksza</dc:creator>
  <cp:keywords/>
  <dc:description/>
  <cp:lastModifiedBy>mbaj</cp:lastModifiedBy>
  <cp:lastPrinted>2015-04-23T10:06:02Z</cp:lastPrinted>
  <dcterms:created xsi:type="dcterms:W3CDTF">2014-07-21T18:04:22Z</dcterms:created>
  <dcterms:modified xsi:type="dcterms:W3CDTF">2016-04-14T09:24:18Z</dcterms:modified>
  <cp:category/>
  <cp:version/>
  <cp:contentType/>
  <cp:contentStatus/>
</cp:coreProperties>
</file>